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00" windowHeight="10320"/>
  </bookViews>
  <sheets>
    <sheet name="Arts Index Netherlands" sheetId="6" r:id="rId1"/>
    <sheet name="Capacity" sheetId="1" r:id="rId2"/>
    <sheet name="Participation" sheetId="3" r:id="rId3"/>
    <sheet name="Financial flows" sheetId="4" r:id="rId4"/>
    <sheet name="Competitiveness" sheetId="5" r:id="rId5"/>
    <sheet name="Information and notes" sheetId="7" r:id="rId6"/>
  </sheets>
  <definedNames>
    <definedName name="_xlnm._FilterDatabase" localSheetId="0" hidden="1">'Arts Index Netherlands'!$E$10:$J$15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8" i="1" l="1"/>
  <c r="R18" i="1"/>
  <c r="Q18" i="1"/>
  <c r="P18" i="1"/>
  <c r="O18" i="1"/>
  <c r="N18" i="1"/>
  <c r="S16" i="1"/>
  <c r="R16" i="1"/>
  <c r="Q16" i="1"/>
  <c r="P16" i="1"/>
  <c r="O16" i="1"/>
  <c r="C29" i="6" l="1"/>
  <c r="S7" i="1"/>
  <c r="S8" i="1"/>
  <c r="S9" i="1"/>
  <c r="S10" i="1"/>
  <c r="S11" i="1"/>
  <c r="S12" i="1"/>
  <c r="S13" i="1"/>
  <c r="S14" i="1"/>
  <c r="S15" i="1"/>
  <c r="J20" i="6"/>
  <c r="S24" i="1"/>
  <c r="S25" i="1"/>
  <c r="S26" i="1"/>
  <c r="S27" i="1"/>
  <c r="S28" i="1"/>
  <c r="S29" i="1"/>
  <c r="S30" i="1"/>
  <c r="S31" i="1"/>
  <c r="S32" i="1"/>
  <c r="S33" i="1"/>
  <c r="S34" i="1"/>
  <c r="S35" i="1"/>
  <c r="S36" i="1"/>
  <c r="S37" i="1"/>
  <c r="S38" i="1"/>
  <c r="S40" i="1"/>
  <c r="J21" i="6"/>
  <c r="S46" i="1"/>
  <c r="S47" i="1"/>
  <c r="S48" i="1"/>
  <c r="S49" i="1"/>
  <c r="S50" i="1"/>
  <c r="S52" i="1"/>
  <c r="J22" i="6"/>
  <c r="S7" i="3"/>
  <c r="S8" i="3"/>
  <c r="S9" i="3"/>
  <c r="S10" i="3"/>
  <c r="S11" i="3"/>
  <c r="S12" i="3"/>
  <c r="S13" i="3"/>
  <c r="S14" i="3"/>
  <c r="S16" i="3"/>
  <c r="J23" i="6" s="1"/>
  <c r="S22" i="3"/>
  <c r="S23" i="3"/>
  <c r="S24" i="3"/>
  <c r="S25" i="3"/>
  <c r="S26" i="3"/>
  <c r="S27" i="3"/>
  <c r="S29" i="3"/>
  <c r="J24" i="6"/>
  <c r="S35" i="3"/>
  <c r="S36" i="3"/>
  <c r="S37" i="3"/>
  <c r="S38" i="3"/>
  <c r="S40" i="3"/>
  <c r="J25" i="6"/>
  <c r="S46" i="3"/>
  <c r="S47" i="3"/>
  <c r="S48" i="3"/>
  <c r="S50" i="3"/>
  <c r="J26" i="6"/>
  <c r="L24" i="4"/>
  <c r="G24" i="4"/>
  <c r="S24" i="4"/>
  <c r="J27" i="6"/>
  <c r="L34" i="4"/>
  <c r="G34" i="4"/>
  <c r="S34" i="4"/>
  <c r="J28" i="6"/>
  <c r="L42" i="4"/>
  <c r="G42" i="4"/>
  <c r="S42" i="4"/>
  <c r="J29" i="6"/>
  <c r="J14" i="6"/>
  <c r="S7" i="5"/>
  <c r="S8" i="5"/>
  <c r="S9" i="5"/>
  <c r="S10" i="5"/>
  <c r="S11" i="5"/>
  <c r="S12" i="5"/>
  <c r="S13" i="5"/>
  <c r="S14" i="5"/>
  <c r="S15" i="5"/>
  <c r="S16" i="5"/>
  <c r="S18" i="5"/>
  <c r="J30" i="6"/>
  <c r="S24" i="5"/>
  <c r="S25" i="5"/>
  <c r="S26" i="5"/>
  <c r="S27" i="5"/>
  <c r="S28" i="5"/>
  <c r="S29" i="5"/>
  <c r="S30" i="5"/>
  <c r="S32" i="5"/>
  <c r="J31" i="6"/>
  <c r="J15" i="6"/>
  <c r="R7" i="1"/>
  <c r="R8" i="1"/>
  <c r="R9" i="1"/>
  <c r="I20" i="6" s="1"/>
  <c r="I12" i="6" s="1"/>
  <c r="I7" i="6" s="1"/>
  <c r="R10" i="1"/>
  <c r="R11" i="1"/>
  <c r="R12" i="1"/>
  <c r="R13" i="1"/>
  <c r="R14" i="1"/>
  <c r="R15" i="1"/>
  <c r="R24" i="1"/>
  <c r="R25" i="1"/>
  <c r="R26" i="1"/>
  <c r="R27" i="1"/>
  <c r="R28" i="1"/>
  <c r="R29" i="1"/>
  <c r="R30" i="1"/>
  <c r="R31" i="1"/>
  <c r="R32" i="1"/>
  <c r="R33" i="1"/>
  <c r="R34" i="1"/>
  <c r="R35" i="1"/>
  <c r="R36" i="1"/>
  <c r="R37" i="1"/>
  <c r="R38" i="1"/>
  <c r="R40" i="1"/>
  <c r="I21" i="6"/>
  <c r="R46" i="1"/>
  <c r="R47" i="1"/>
  <c r="R48" i="1"/>
  <c r="R49" i="1"/>
  <c r="R50" i="1"/>
  <c r="R52" i="1"/>
  <c r="I22" i="6"/>
  <c r="L22" i="6" s="1"/>
  <c r="R7" i="3"/>
  <c r="R8" i="3"/>
  <c r="R9" i="3"/>
  <c r="R10" i="3"/>
  <c r="R11" i="3"/>
  <c r="R12" i="3"/>
  <c r="R13" i="3"/>
  <c r="R14" i="3"/>
  <c r="R16" i="3"/>
  <c r="I23" i="6"/>
  <c r="R22" i="3"/>
  <c r="R23" i="3"/>
  <c r="R24" i="3"/>
  <c r="R25" i="3"/>
  <c r="R26" i="3"/>
  <c r="R27" i="3"/>
  <c r="R29" i="3"/>
  <c r="I24" i="6"/>
  <c r="R35" i="3"/>
  <c r="R36" i="3"/>
  <c r="R37" i="3"/>
  <c r="R38" i="3"/>
  <c r="R40" i="3"/>
  <c r="I25" i="6"/>
  <c r="R46" i="3"/>
  <c r="R47" i="3"/>
  <c r="R48" i="3"/>
  <c r="R50" i="3"/>
  <c r="I26" i="6"/>
  <c r="I13" i="6"/>
  <c r="K24" i="4"/>
  <c r="R24" i="4"/>
  <c r="I27" i="6"/>
  <c r="K34" i="4"/>
  <c r="R34" i="4"/>
  <c r="I28" i="6"/>
  <c r="K42" i="4"/>
  <c r="R42" i="4"/>
  <c r="I29" i="6"/>
  <c r="I14" i="6"/>
  <c r="R7" i="5"/>
  <c r="R8" i="5"/>
  <c r="R9" i="5"/>
  <c r="R10" i="5"/>
  <c r="R11" i="5"/>
  <c r="R12" i="5"/>
  <c r="R13" i="5"/>
  <c r="R14" i="5"/>
  <c r="R15" i="5"/>
  <c r="R16" i="5"/>
  <c r="R18" i="5"/>
  <c r="I30" i="6"/>
  <c r="R24" i="5"/>
  <c r="R25" i="5"/>
  <c r="R26" i="5"/>
  <c r="R27" i="5"/>
  <c r="R28" i="5"/>
  <c r="R29" i="5"/>
  <c r="R30" i="5"/>
  <c r="R32" i="5"/>
  <c r="I31" i="6"/>
  <c r="I15" i="6"/>
  <c r="Q7" i="1"/>
  <c r="Q8" i="1"/>
  <c r="Q9" i="1"/>
  <c r="Q10" i="1"/>
  <c r="H20" i="6" s="1"/>
  <c r="H12" i="6" s="1"/>
  <c r="H7" i="6" s="1"/>
  <c r="Q11" i="1"/>
  <c r="Q12" i="1"/>
  <c r="Q13" i="1"/>
  <c r="Q14" i="1"/>
  <c r="Q15" i="1"/>
  <c r="Q24" i="1"/>
  <c r="Q25" i="1"/>
  <c r="Q26" i="1"/>
  <c r="Q27" i="1"/>
  <c r="Q28" i="1"/>
  <c r="Q29" i="1"/>
  <c r="Q30" i="1"/>
  <c r="Q31" i="1"/>
  <c r="Q32" i="1"/>
  <c r="Q33" i="1"/>
  <c r="Q34" i="1"/>
  <c r="Q35" i="1"/>
  <c r="Q36" i="1"/>
  <c r="Q37" i="1"/>
  <c r="Q38" i="1"/>
  <c r="Q40" i="1"/>
  <c r="H21" i="6"/>
  <c r="Q46" i="1"/>
  <c r="Q47" i="1"/>
  <c r="Q48" i="1"/>
  <c r="Q49" i="1"/>
  <c r="Q50" i="1"/>
  <c r="Q52" i="1"/>
  <c r="H22" i="6"/>
  <c r="Q7" i="3"/>
  <c r="Q8" i="3"/>
  <c r="Q9" i="3"/>
  <c r="Q10" i="3"/>
  <c r="Q11" i="3"/>
  <c r="Q12" i="3"/>
  <c r="Q13" i="3"/>
  <c r="Q14" i="3"/>
  <c r="Q16" i="3"/>
  <c r="H23" i="6"/>
  <c r="Q22" i="3"/>
  <c r="Q23" i="3"/>
  <c r="Q24" i="3"/>
  <c r="Q25" i="3"/>
  <c r="Q26" i="3"/>
  <c r="Q27" i="3"/>
  <c r="Q29" i="3"/>
  <c r="H24" i="6"/>
  <c r="Q35" i="3"/>
  <c r="Q36" i="3"/>
  <c r="Q37" i="3"/>
  <c r="Q38" i="3"/>
  <c r="Q40" i="3"/>
  <c r="H25" i="6"/>
  <c r="Q46" i="3"/>
  <c r="Q47" i="3"/>
  <c r="Q48" i="3"/>
  <c r="Q50" i="3"/>
  <c r="H26" i="6"/>
  <c r="H13" i="6"/>
  <c r="J24" i="4"/>
  <c r="Q24" i="4"/>
  <c r="H27" i="6"/>
  <c r="J34" i="4"/>
  <c r="Q34" i="4"/>
  <c r="H28" i="6"/>
  <c r="J42" i="4"/>
  <c r="Q42" i="4"/>
  <c r="H29" i="6"/>
  <c r="H14" i="6"/>
  <c r="Q7" i="5"/>
  <c r="Q8" i="5"/>
  <c r="Q9" i="5"/>
  <c r="Q10" i="5"/>
  <c r="Q11" i="5"/>
  <c r="Q12" i="5"/>
  <c r="Q13" i="5"/>
  <c r="Q14" i="5"/>
  <c r="Q15" i="5"/>
  <c r="Q16" i="5"/>
  <c r="Q18" i="5"/>
  <c r="H30" i="6"/>
  <c r="Q24" i="5"/>
  <c r="Q25" i="5"/>
  <c r="Q26" i="5"/>
  <c r="Q27" i="5"/>
  <c r="Q28" i="5"/>
  <c r="Q29" i="5"/>
  <c r="Q30" i="5"/>
  <c r="Q32" i="5"/>
  <c r="H31" i="6"/>
  <c r="H15" i="6"/>
  <c r="P7" i="1"/>
  <c r="P8" i="1"/>
  <c r="P9" i="1"/>
  <c r="P10" i="1"/>
  <c r="G20" i="6" s="1"/>
  <c r="G12" i="6" s="1"/>
  <c r="G7" i="6" s="1"/>
  <c r="P11" i="1"/>
  <c r="P12" i="1"/>
  <c r="P13" i="1"/>
  <c r="P14" i="1"/>
  <c r="P15" i="1"/>
  <c r="P24" i="1"/>
  <c r="P25" i="1"/>
  <c r="P26" i="1"/>
  <c r="P27" i="1"/>
  <c r="P28" i="1"/>
  <c r="P29" i="1"/>
  <c r="P30" i="1"/>
  <c r="P31" i="1"/>
  <c r="P32" i="1"/>
  <c r="P33" i="1"/>
  <c r="P34" i="1"/>
  <c r="P35" i="1"/>
  <c r="P36" i="1"/>
  <c r="P37" i="1"/>
  <c r="P38" i="1"/>
  <c r="P40" i="1"/>
  <c r="G21" i="6"/>
  <c r="P46" i="1"/>
  <c r="P47" i="1"/>
  <c r="P48" i="1"/>
  <c r="P49" i="1"/>
  <c r="P50" i="1"/>
  <c r="P52" i="1"/>
  <c r="G22" i="6"/>
  <c r="P7" i="3"/>
  <c r="P8" i="3"/>
  <c r="P9" i="3"/>
  <c r="P10" i="3"/>
  <c r="P11" i="3"/>
  <c r="P12" i="3"/>
  <c r="P13" i="3"/>
  <c r="P14" i="3"/>
  <c r="P16" i="3"/>
  <c r="G23" i="6"/>
  <c r="P22" i="3"/>
  <c r="P23" i="3"/>
  <c r="P24" i="3"/>
  <c r="P25" i="3"/>
  <c r="P26" i="3"/>
  <c r="P27" i="3"/>
  <c r="P29" i="3"/>
  <c r="G24" i="6"/>
  <c r="P35" i="3"/>
  <c r="P36" i="3"/>
  <c r="P37" i="3"/>
  <c r="P38" i="3"/>
  <c r="P40" i="3"/>
  <c r="G25" i="6"/>
  <c r="P46" i="3"/>
  <c r="P47" i="3"/>
  <c r="P48" i="3"/>
  <c r="P50" i="3"/>
  <c r="G26" i="6"/>
  <c r="G13" i="6"/>
  <c r="I24" i="4"/>
  <c r="P24" i="4"/>
  <c r="G27" i="6"/>
  <c r="I34" i="4"/>
  <c r="P34" i="4"/>
  <c r="G28" i="6"/>
  <c r="I42" i="4"/>
  <c r="P42" i="4"/>
  <c r="G29" i="6"/>
  <c r="G14" i="6"/>
  <c r="P7" i="5"/>
  <c r="P8" i="5"/>
  <c r="P9" i="5"/>
  <c r="P10" i="5"/>
  <c r="P11" i="5"/>
  <c r="P12" i="5"/>
  <c r="P13" i="5"/>
  <c r="P14" i="5"/>
  <c r="P15" i="5"/>
  <c r="P16" i="5"/>
  <c r="P18" i="5"/>
  <c r="G30" i="6"/>
  <c r="P24" i="5"/>
  <c r="P25" i="5"/>
  <c r="P26" i="5"/>
  <c r="P27" i="5"/>
  <c r="P28" i="5"/>
  <c r="P29" i="5"/>
  <c r="P30" i="5"/>
  <c r="P32" i="5"/>
  <c r="G31" i="6"/>
  <c r="G15" i="6"/>
  <c r="O7" i="1"/>
  <c r="O8" i="1"/>
  <c r="F20" i="6" s="1"/>
  <c r="F12" i="6" s="1"/>
  <c r="F7" i="6" s="1"/>
  <c r="O9" i="1"/>
  <c r="O10" i="1"/>
  <c r="O11" i="1"/>
  <c r="O13" i="1"/>
  <c r="O14" i="1"/>
  <c r="O15" i="1"/>
  <c r="O24" i="1"/>
  <c r="O25" i="1"/>
  <c r="O26" i="1"/>
  <c r="O27" i="1"/>
  <c r="O28" i="1"/>
  <c r="O29" i="1"/>
  <c r="O30" i="1"/>
  <c r="O31" i="1"/>
  <c r="O32" i="1"/>
  <c r="O33" i="1"/>
  <c r="O34" i="1"/>
  <c r="O35" i="1"/>
  <c r="O36" i="1"/>
  <c r="O37" i="1"/>
  <c r="O38" i="1"/>
  <c r="O40" i="1"/>
  <c r="F21" i="6"/>
  <c r="O46" i="1"/>
  <c r="O47" i="1"/>
  <c r="O48" i="1"/>
  <c r="O49" i="1"/>
  <c r="O50" i="1"/>
  <c r="O52" i="1"/>
  <c r="F22" i="6"/>
  <c r="O7" i="3"/>
  <c r="O8" i="3"/>
  <c r="O9" i="3"/>
  <c r="O10" i="3"/>
  <c r="O11" i="3"/>
  <c r="O12" i="3"/>
  <c r="O13" i="3"/>
  <c r="O14" i="3"/>
  <c r="O16" i="3"/>
  <c r="F23" i="6"/>
  <c r="O22" i="3"/>
  <c r="O23" i="3"/>
  <c r="O29" i="3"/>
  <c r="F24" i="6"/>
  <c r="O35" i="3"/>
  <c r="O36" i="3"/>
  <c r="O37" i="3"/>
  <c r="O38" i="3"/>
  <c r="O40" i="3"/>
  <c r="F25" i="6"/>
  <c r="O46" i="3"/>
  <c r="O47" i="3"/>
  <c r="O48" i="3"/>
  <c r="O50" i="3"/>
  <c r="F26" i="6"/>
  <c r="F13" i="6"/>
  <c r="H24" i="4"/>
  <c r="O24" i="4"/>
  <c r="F27" i="6"/>
  <c r="H34" i="4"/>
  <c r="O34" i="4"/>
  <c r="F28" i="6"/>
  <c r="H42" i="4"/>
  <c r="O42" i="4"/>
  <c r="F29" i="6"/>
  <c r="F14" i="6"/>
  <c r="O7" i="5"/>
  <c r="O8" i="5"/>
  <c r="O9" i="5"/>
  <c r="O10" i="5"/>
  <c r="O11" i="5"/>
  <c r="O12" i="5"/>
  <c r="O13" i="5"/>
  <c r="O14" i="5"/>
  <c r="O15" i="5"/>
  <c r="O16" i="5"/>
  <c r="O18" i="5"/>
  <c r="F30" i="6"/>
  <c r="O24" i="5"/>
  <c r="O25" i="5"/>
  <c r="O27" i="5"/>
  <c r="O28" i="5"/>
  <c r="O29" i="5"/>
  <c r="O30" i="5"/>
  <c r="O32" i="5"/>
  <c r="F31" i="6"/>
  <c r="F15" i="6"/>
  <c r="N7" i="1"/>
  <c r="N8" i="1"/>
  <c r="N9" i="1"/>
  <c r="N10" i="1"/>
  <c r="N11" i="1"/>
  <c r="N13" i="1"/>
  <c r="N14" i="1"/>
  <c r="N15" i="1"/>
  <c r="E20" i="6"/>
  <c r="E12" i="6" s="1"/>
  <c r="E7" i="6" s="1"/>
  <c r="N24" i="1"/>
  <c r="N25" i="1"/>
  <c r="N26" i="1"/>
  <c r="N27" i="1"/>
  <c r="N28" i="1"/>
  <c r="N29" i="1"/>
  <c r="N30" i="1"/>
  <c r="N31" i="1"/>
  <c r="N32" i="1"/>
  <c r="N33" i="1"/>
  <c r="N34" i="1"/>
  <c r="N35" i="1"/>
  <c r="N36" i="1"/>
  <c r="N37" i="1"/>
  <c r="N38" i="1"/>
  <c r="N40" i="1"/>
  <c r="E21" i="6"/>
  <c r="N46" i="1"/>
  <c r="N47" i="1"/>
  <c r="N48" i="1"/>
  <c r="N49" i="1"/>
  <c r="N50" i="1"/>
  <c r="N52" i="1"/>
  <c r="E22" i="6"/>
  <c r="N7" i="3"/>
  <c r="N8" i="3"/>
  <c r="N9" i="3"/>
  <c r="N10" i="3"/>
  <c r="N11" i="3"/>
  <c r="N12" i="3"/>
  <c r="N13" i="3"/>
  <c r="N14" i="3"/>
  <c r="N16" i="3"/>
  <c r="E23" i="6"/>
  <c r="N22" i="3"/>
  <c r="N23" i="3"/>
  <c r="N29" i="3"/>
  <c r="E24" i="6"/>
  <c r="N35" i="3"/>
  <c r="N36" i="3"/>
  <c r="N37" i="3"/>
  <c r="N38" i="3"/>
  <c r="N40" i="3"/>
  <c r="E25" i="6"/>
  <c r="N46" i="3"/>
  <c r="N47" i="3"/>
  <c r="N48" i="3"/>
  <c r="N50" i="3"/>
  <c r="E26" i="6"/>
  <c r="E13" i="6"/>
  <c r="N24" i="4"/>
  <c r="E27" i="6"/>
  <c r="N34" i="4"/>
  <c r="E28" i="6"/>
  <c r="N42" i="4"/>
  <c r="E29" i="6"/>
  <c r="E14" i="6"/>
  <c r="N7" i="5"/>
  <c r="N8" i="5"/>
  <c r="N9" i="5"/>
  <c r="N10" i="5"/>
  <c r="N11" i="5"/>
  <c r="N12" i="5"/>
  <c r="N13" i="5"/>
  <c r="N14" i="5"/>
  <c r="N15" i="5"/>
  <c r="N16" i="5"/>
  <c r="N18" i="5"/>
  <c r="E30" i="6"/>
  <c r="N24" i="5"/>
  <c r="N25" i="5"/>
  <c r="N27" i="5"/>
  <c r="N28" i="5"/>
  <c r="N29" i="5"/>
  <c r="N30" i="5"/>
  <c r="N32" i="5"/>
  <c r="E31" i="6"/>
  <c r="E15" i="6"/>
  <c r="C31" i="6"/>
  <c r="C30" i="6"/>
  <c r="C28" i="6"/>
  <c r="C27" i="6"/>
  <c r="C26" i="6"/>
  <c r="C25" i="6"/>
  <c r="C24" i="6"/>
  <c r="C23" i="6"/>
  <c r="C22" i="6"/>
  <c r="C21" i="6"/>
  <c r="C20" i="6"/>
  <c r="N31" i="6"/>
  <c r="L31" i="6"/>
  <c r="N30" i="6"/>
  <c r="L30" i="6"/>
  <c r="N29" i="6"/>
  <c r="L29" i="6"/>
  <c r="N28" i="6"/>
  <c r="L28" i="6"/>
  <c r="N27" i="6"/>
  <c r="L27" i="6"/>
  <c r="N26" i="6"/>
  <c r="L26" i="6"/>
  <c r="N25" i="6"/>
  <c r="L25" i="6"/>
  <c r="N24" i="6"/>
  <c r="L24" i="6"/>
  <c r="N22" i="6"/>
  <c r="N21" i="6"/>
  <c r="L21" i="6"/>
  <c r="N15" i="6"/>
  <c r="N14" i="6"/>
  <c r="L15" i="6"/>
  <c r="L14" i="6"/>
  <c r="O26" i="5"/>
  <c r="S40" i="4"/>
  <c r="R40" i="4"/>
  <c r="Q40" i="4"/>
  <c r="P40" i="4"/>
  <c r="O40" i="4"/>
  <c r="N40" i="4"/>
  <c r="S32" i="4"/>
  <c r="R32" i="4"/>
  <c r="Q32" i="4"/>
  <c r="P32" i="4"/>
  <c r="O32" i="4"/>
  <c r="N32" i="4"/>
  <c r="S31" i="4"/>
  <c r="R31" i="4"/>
  <c r="Q31" i="4"/>
  <c r="P31" i="4"/>
  <c r="O31" i="4"/>
  <c r="N31" i="4"/>
  <c r="S30" i="4"/>
  <c r="R30" i="4"/>
  <c r="Q30" i="4"/>
  <c r="P30" i="4"/>
  <c r="O30" i="4"/>
  <c r="N30" i="4"/>
  <c r="S9" i="4"/>
  <c r="R9" i="4"/>
  <c r="Q9" i="4"/>
  <c r="P9" i="4"/>
  <c r="O9" i="4"/>
  <c r="S22" i="4"/>
  <c r="R22" i="4"/>
  <c r="Q22" i="4"/>
  <c r="P22" i="4"/>
  <c r="O22" i="4"/>
  <c r="N22" i="4"/>
  <c r="S21" i="4"/>
  <c r="R21" i="4"/>
  <c r="Q21" i="4"/>
  <c r="P21" i="4"/>
  <c r="O21" i="4"/>
  <c r="N21" i="4"/>
  <c r="S20" i="4"/>
  <c r="R20" i="4"/>
  <c r="Q20" i="4"/>
  <c r="P20" i="4"/>
  <c r="O20" i="4"/>
  <c r="N20" i="4"/>
  <c r="S19" i="4"/>
  <c r="R19" i="4"/>
  <c r="Q19" i="4"/>
  <c r="P19" i="4"/>
  <c r="O19" i="4"/>
  <c r="N19" i="4"/>
  <c r="S18" i="4"/>
  <c r="R18" i="4"/>
  <c r="Q18" i="4"/>
  <c r="P18" i="4"/>
  <c r="O18" i="4"/>
  <c r="N18" i="4"/>
  <c r="S17" i="4"/>
  <c r="R17" i="4"/>
  <c r="Q17" i="4"/>
  <c r="P17" i="4"/>
  <c r="O17" i="4"/>
  <c r="N17" i="4"/>
  <c r="S16" i="4"/>
  <c r="R16" i="4"/>
  <c r="Q16" i="4"/>
  <c r="P16" i="4"/>
  <c r="O16" i="4"/>
  <c r="N16" i="4"/>
  <c r="S15" i="4"/>
  <c r="R15" i="4"/>
  <c r="Q15" i="4"/>
  <c r="P15" i="4"/>
  <c r="O15" i="4"/>
  <c r="N15" i="4"/>
  <c r="S14" i="4"/>
  <c r="R14" i="4"/>
  <c r="Q14" i="4"/>
  <c r="P14" i="4"/>
  <c r="O14" i="4"/>
  <c r="N14" i="4"/>
  <c r="S13" i="4"/>
  <c r="R13" i="4"/>
  <c r="Q13" i="4"/>
  <c r="P13" i="4"/>
  <c r="O13" i="4"/>
  <c r="N13" i="4"/>
  <c r="S12" i="4"/>
  <c r="R12" i="4"/>
  <c r="Q12" i="4"/>
  <c r="P12" i="4"/>
  <c r="O12" i="4"/>
  <c r="N12" i="4"/>
  <c r="S11" i="4"/>
  <c r="R11" i="4"/>
  <c r="Q11" i="4"/>
  <c r="P11" i="4"/>
  <c r="O11" i="4"/>
  <c r="N11" i="4"/>
  <c r="S10" i="4"/>
  <c r="R10" i="4"/>
  <c r="Q10" i="4"/>
  <c r="P10" i="4"/>
  <c r="O10" i="4"/>
  <c r="N10" i="4"/>
  <c r="S8" i="4"/>
  <c r="R8" i="4"/>
  <c r="Q8" i="4"/>
  <c r="P8" i="4"/>
  <c r="O8" i="4"/>
  <c r="N8" i="4"/>
  <c r="O27" i="3"/>
  <c r="O26" i="3"/>
  <c r="O25" i="3"/>
  <c r="O24" i="3"/>
  <c r="O12" i="1"/>
  <c r="J12" i="6" l="1"/>
  <c r="L20" i="6"/>
  <c r="N20" i="6"/>
  <c r="J13" i="6"/>
  <c r="N23" i="6"/>
  <c r="L23" i="6"/>
  <c r="N12" i="6" l="1"/>
  <c r="L12" i="6"/>
  <c r="J7" i="6"/>
  <c r="N13" i="6"/>
  <c r="L13" i="6"/>
  <c r="L7" i="6" l="1"/>
  <c r="N7" i="6"/>
</calcChain>
</file>

<file path=xl/sharedStrings.xml><?xml version="1.0" encoding="utf-8"?>
<sst xmlns="http://schemas.openxmlformats.org/spreadsheetml/2006/main" count="483" uniqueCount="332">
  <si>
    <t>1.1</t>
  </si>
  <si>
    <t>1.2</t>
  </si>
  <si>
    <t>1.3</t>
  </si>
  <si>
    <t>1.4</t>
  </si>
  <si>
    <t>1.5</t>
  </si>
  <si>
    <t>1.6</t>
  </si>
  <si>
    <t>1.7</t>
  </si>
  <si>
    <t>1.8</t>
  </si>
  <si>
    <t>1.9</t>
  </si>
  <si>
    <t>1.10</t>
  </si>
  <si>
    <t>CAPI1</t>
  </si>
  <si>
    <t>CAPI2</t>
  </si>
  <si>
    <t>CAPI3</t>
  </si>
  <si>
    <t>CAPI4</t>
  </si>
  <si>
    <t>CAPI5</t>
  </si>
  <si>
    <t>CAPI6</t>
  </si>
  <si>
    <t>CAPI7</t>
  </si>
  <si>
    <t>CAPI8</t>
  </si>
  <si>
    <t>CAPI9</t>
  </si>
  <si>
    <t>n</t>
  </si>
  <si>
    <t>n x 1.000</t>
  </si>
  <si>
    <t>1.11</t>
  </si>
  <si>
    <t>1.12</t>
  </si>
  <si>
    <t>1.13</t>
  </si>
  <si>
    <t>1.14</t>
  </si>
  <si>
    <t>1.15</t>
  </si>
  <si>
    <t>1.16</t>
  </si>
  <si>
    <t>1.17</t>
  </si>
  <si>
    <t>1.18</t>
  </si>
  <si>
    <t>1.19</t>
  </si>
  <si>
    <t>1.20</t>
  </si>
  <si>
    <t>1.21</t>
  </si>
  <si>
    <t>1.22</t>
  </si>
  <si>
    <t>1.23</t>
  </si>
  <si>
    <t>1.24</t>
  </si>
  <si>
    <t>CAPO1</t>
  </si>
  <si>
    <t>CAPO2</t>
  </si>
  <si>
    <t>CAPO3</t>
  </si>
  <si>
    <t>CAPO4</t>
  </si>
  <si>
    <t>CAPO5</t>
  </si>
  <si>
    <t>CAPO6</t>
  </si>
  <si>
    <t>CAPO7</t>
  </si>
  <si>
    <t>CAPO9</t>
  </si>
  <si>
    <t>CAPO10</t>
  </si>
  <si>
    <t>CAPO11</t>
  </si>
  <si>
    <t>CAPO12</t>
  </si>
  <si>
    <t>CAPO13</t>
  </si>
  <si>
    <t>CAPO14</t>
  </si>
  <si>
    <t>CAPO15</t>
  </si>
  <si>
    <t>CAPO16</t>
  </si>
  <si>
    <t>1.25</t>
  </si>
  <si>
    <t>1.26</t>
  </si>
  <si>
    <t>1.27</t>
  </si>
  <si>
    <t>1.28</t>
  </si>
  <si>
    <t>1.29</t>
  </si>
  <si>
    <t>CAPA1</t>
  </si>
  <si>
    <t>CAPA2</t>
  </si>
  <si>
    <t>CAPA3</t>
  </si>
  <si>
    <t>CAPA4</t>
  </si>
  <si>
    <t>CAPA5</t>
  </si>
  <si>
    <t>%</t>
  </si>
  <si>
    <t>2.1</t>
  </si>
  <si>
    <t>2.2</t>
  </si>
  <si>
    <t>2.3</t>
  </si>
  <si>
    <t>2.5</t>
  </si>
  <si>
    <t>2.4</t>
  </si>
  <si>
    <t>2.6</t>
  </si>
  <si>
    <t>2.7</t>
  </si>
  <si>
    <t>2.8</t>
  </si>
  <si>
    <t>PARB1</t>
  </si>
  <si>
    <t>PARB2</t>
  </si>
  <si>
    <t>PARB3</t>
  </si>
  <si>
    <t>PARB4</t>
  </si>
  <si>
    <t>PARB6</t>
  </si>
  <si>
    <t>PARB8</t>
  </si>
  <si>
    <t>PARB5</t>
  </si>
  <si>
    <t>PARB7</t>
  </si>
  <si>
    <t>2.9</t>
  </si>
  <si>
    <t>2.10</t>
  </si>
  <si>
    <t>2.11</t>
  </si>
  <si>
    <t>2.12</t>
  </si>
  <si>
    <t>2.13</t>
  </si>
  <si>
    <t>2.14</t>
  </si>
  <si>
    <t>PARO1</t>
  </si>
  <si>
    <t>PARO2</t>
  </si>
  <si>
    <t>PARO3</t>
  </si>
  <si>
    <t>PARO4</t>
  </si>
  <si>
    <t>PARO5</t>
  </si>
  <si>
    <t>PARO6</t>
  </si>
  <si>
    <t>2.15</t>
  </si>
  <si>
    <t>2.16</t>
  </si>
  <si>
    <t>2.17</t>
  </si>
  <si>
    <t>2.18</t>
  </si>
  <si>
    <t>PARC1</t>
  </si>
  <si>
    <t>PARC2</t>
  </si>
  <si>
    <t>PARC3</t>
  </si>
  <si>
    <t>PARC4</t>
  </si>
  <si>
    <t>n x 1.000.000</t>
  </si>
  <si>
    <t>2.19</t>
  </si>
  <si>
    <t>2.20</t>
  </si>
  <si>
    <t>2.21</t>
  </si>
  <si>
    <t>PARD1</t>
  </si>
  <si>
    <t>PARD2</t>
  </si>
  <si>
    <t>PARD3</t>
  </si>
  <si>
    <t>3.1</t>
  </si>
  <si>
    <t>3.2</t>
  </si>
  <si>
    <t>3.3</t>
  </si>
  <si>
    <t>3.5</t>
  </si>
  <si>
    <t>3.4</t>
  </si>
  <si>
    <t>3.6</t>
  </si>
  <si>
    <t>3.7</t>
  </si>
  <si>
    <t>3.8</t>
  </si>
  <si>
    <t>3.9</t>
  </si>
  <si>
    <t>3.10</t>
  </si>
  <si>
    <t>3.11</t>
  </si>
  <si>
    <t>3.12</t>
  </si>
  <si>
    <t>3.13</t>
  </si>
  <si>
    <t>3.14</t>
  </si>
  <si>
    <t>3.15</t>
  </si>
  <si>
    <t>FINI1</t>
  </si>
  <si>
    <t>FINI2</t>
  </si>
  <si>
    <t>FINI3</t>
  </si>
  <si>
    <t>FINI4</t>
  </si>
  <si>
    <t>FINI6</t>
  </si>
  <si>
    <t>FINI7</t>
  </si>
  <si>
    <t>FINI8</t>
  </si>
  <si>
    <t>FINI9</t>
  </si>
  <si>
    <t>FINI10</t>
  </si>
  <si>
    <t>FINI11</t>
  </si>
  <si>
    <t>FINI12</t>
  </si>
  <si>
    <t>FINI13</t>
  </si>
  <si>
    <t>FINI14</t>
  </si>
  <si>
    <t>FINI15</t>
  </si>
  <si>
    <t>FINI5</t>
  </si>
  <si>
    <t>mln €</t>
  </si>
  <si>
    <t>3.16</t>
  </si>
  <si>
    <t>FINS1</t>
  </si>
  <si>
    <t>FINS2</t>
  </si>
  <si>
    <t>FINS3</t>
  </si>
  <si>
    <t/>
  </si>
  <si>
    <t>FINO1</t>
  </si>
  <si>
    <t>4.1</t>
  </si>
  <si>
    <t>4.2</t>
  </si>
  <si>
    <t>4.3</t>
  </si>
  <si>
    <t>4.4</t>
  </si>
  <si>
    <t>4.5</t>
  </si>
  <si>
    <t>4.6</t>
  </si>
  <si>
    <t>4.7</t>
  </si>
  <si>
    <t>4.8</t>
  </si>
  <si>
    <t>4.9</t>
  </si>
  <si>
    <t>4.10</t>
  </si>
  <si>
    <t>CONN1</t>
  </si>
  <si>
    <t>CONN2</t>
  </si>
  <si>
    <t>CONN3</t>
  </si>
  <si>
    <t>CONN4A</t>
  </si>
  <si>
    <t>CONN4B</t>
  </si>
  <si>
    <t>CONN4C</t>
  </si>
  <si>
    <t>CONN5</t>
  </si>
  <si>
    <t>CONN6</t>
  </si>
  <si>
    <t>CONN7</t>
  </si>
  <si>
    <t>CONN8</t>
  </si>
  <si>
    <t>4.11</t>
  </si>
  <si>
    <t>4.12</t>
  </si>
  <si>
    <t>4.13</t>
  </si>
  <si>
    <t>4.14</t>
  </si>
  <si>
    <t>4.15</t>
  </si>
  <si>
    <t>4.16</t>
  </si>
  <si>
    <t>4.17</t>
  </si>
  <si>
    <t>CONI1</t>
  </si>
  <si>
    <t>CONI2</t>
  </si>
  <si>
    <t>CONI3</t>
  </si>
  <si>
    <t>CONI5</t>
  </si>
  <si>
    <t>CONI6</t>
  </si>
  <si>
    <t>CONI7</t>
  </si>
  <si>
    <t>CONI8</t>
  </si>
  <si>
    <t>Infrastructure</t>
  </si>
  <si>
    <t>Capacity</t>
  </si>
  <si>
    <t>Companies/institutions</t>
  </si>
  <si>
    <t>Labour market</t>
  </si>
  <si>
    <t>Total</t>
  </si>
  <si>
    <t>Average</t>
  </si>
  <si>
    <t>Participation</t>
  </si>
  <si>
    <t>Visits</t>
  </si>
  <si>
    <t>Practise</t>
  </si>
  <si>
    <t>Consumption</t>
  </si>
  <si>
    <t>Volunteering and private donations</t>
  </si>
  <si>
    <t>Financial flows</t>
  </si>
  <si>
    <t>(adjusted for inflation)</t>
  </si>
  <si>
    <t>Income (excluding government contributions)</t>
  </si>
  <si>
    <t>Turnover creative industries</t>
  </si>
  <si>
    <t>Absolute values</t>
  </si>
  <si>
    <t>Index numbers</t>
  </si>
  <si>
    <t>Unit</t>
  </si>
  <si>
    <t>Competitiveness</t>
  </si>
  <si>
    <t>National competitiveness</t>
  </si>
  <si>
    <t>International competitiveness</t>
  </si>
  <si>
    <t>Arts Index Netherlands</t>
  </si>
  <si>
    <t>Short-term development</t>
  </si>
  <si>
    <t>2013-2015</t>
  </si>
  <si>
    <t>Long-term development</t>
  </si>
  <si>
    <t>2005-2015</t>
  </si>
  <si>
    <t>Number of performances (private sector)</t>
  </si>
  <si>
    <t>Number of performances (performing arts)</t>
  </si>
  <si>
    <t>Number of theatre halls and music venues (performing arts)</t>
  </si>
  <si>
    <t>Number of materials in public library collections</t>
  </si>
  <si>
    <t>Number of new movies</t>
  </si>
  <si>
    <t>Number of members VSCD (theatres and concert halls)</t>
  </si>
  <si>
    <t>Number of public library organisations</t>
  </si>
  <si>
    <t>Number of listed/protected buildings and monuments</t>
  </si>
  <si>
    <t>Number of listed/protected city and village areas</t>
  </si>
  <si>
    <t>Number of sales points of registred bookstore</t>
  </si>
  <si>
    <t>Number of film theatres</t>
  </si>
  <si>
    <t>Number of cinemas</t>
  </si>
  <si>
    <t>Number of visits performances (private sector)</t>
  </si>
  <si>
    <t>Number of visits performances (performing arts)</t>
  </si>
  <si>
    <t>Average reach canonical performing arts (classical music, opera, theatre, ballet)</t>
  </si>
  <si>
    <t>Average reach popular performing arts (pop concert, musical, movie, cabaret)</t>
  </si>
  <si>
    <t>Number of members public libraries</t>
  </si>
  <si>
    <t>Member of music, drama or choral group</t>
  </si>
  <si>
    <t>Number of DVDs and Blu-rays sold</t>
  </si>
  <si>
    <t>Number of volunteers in performing arts</t>
  </si>
  <si>
    <t>Turnover public libraries</t>
  </si>
  <si>
    <t>Number of albums sold (physical and digital)</t>
  </si>
  <si>
    <t>Turnover album sales (physical and digital)</t>
  </si>
  <si>
    <t>Donations to culture by private funds, businesses and lotteries</t>
  </si>
  <si>
    <t>Share of volunteering in cultural sector in all volunteering</t>
  </si>
  <si>
    <t>Share of Dutch art galleries in top-level art fairs abroad</t>
  </si>
  <si>
    <t>Share of music export in total export</t>
  </si>
  <si>
    <t>Share of Dutch albums and singles in total albums and singles</t>
  </si>
  <si>
    <t>FTE</t>
  </si>
  <si>
    <t>Number of pupils in centres for the arts</t>
  </si>
  <si>
    <t>Number of contracts ArtAcquisition ('KunstKoop')</t>
  </si>
  <si>
    <t>Total amount spend under ArtAcquisition ('KunstKoop')</t>
  </si>
  <si>
    <t>Information</t>
  </si>
  <si>
    <t>Notes</t>
  </si>
  <si>
    <t>Note</t>
  </si>
  <si>
    <t>#</t>
  </si>
  <si>
    <r>
      <t>Pillars</t>
    </r>
    <r>
      <rPr>
        <b/>
        <vertAlign val="superscript"/>
        <sz val="14"/>
        <color theme="1"/>
        <rFont val="Calibri"/>
        <family val="2"/>
        <scheme val="minor"/>
      </rPr>
      <t>2</t>
    </r>
  </si>
  <si>
    <r>
      <t>Financial Flows</t>
    </r>
    <r>
      <rPr>
        <vertAlign val="superscript"/>
        <sz val="10"/>
        <color theme="1"/>
        <rFont val="Calibri"/>
        <family val="2"/>
        <scheme val="minor"/>
      </rPr>
      <t>16</t>
    </r>
  </si>
  <si>
    <r>
      <t>Core indicators</t>
    </r>
    <r>
      <rPr>
        <b/>
        <vertAlign val="superscript"/>
        <sz val="14"/>
        <color theme="1"/>
        <rFont val="Calibri"/>
        <family val="2"/>
        <scheme val="minor"/>
      </rPr>
      <t>2</t>
    </r>
  </si>
  <si>
    <r>
      <t>Financial flows</t>
    </r>
    <r>
      <rPr>
        <vertAlign val="superscript"/>
        <sz val="10"/>
        <color theme="1"/>
        <rFont val="Calibri"/>
        <family val="2"/>
        <scheme val="minor"/>
      </rPr>
      <t>16</t>
    </r>
  </si>
  <si>
    <r>
      <t>Arts Index Netherlands</t>
    </r>
    <r>
      <rPr>
        <b/>
        <vertAlign val="superscript"/>
        <sz val="14"/>
        <color theme="1"/>
        <rFont val="Calibri"/>
        <family val="2"/>
        <scheme val="minor"/>
      </rPr>
      <t>2</t>
    </r>
  </si>
  <si>
    <r>
      <t>Number of exhibitions in museums</t>
    </r>
    <r>
      <rPr>
        <vertAlign val="superscript"/>
        <sz val="10"/>
        <color theme="1"/>
        <rFont val="Calibri"/>
        <family val="2"/>
        <scheme val="minor"/>
      </rPr>
      <t>4</t>
    </r>
  </si>
  <si>
    <r>
      <t>Number of new book titles in Dutch language</t>
    </r>
    <r>
      <rPr>
        <vertAlign val="superscript"/>
        <sz val="10"/>
        <color theme="1"/>
        <rFont val="Calibri"/>
        <family val="2"/>
        <scheme val="minor"/>
      </rPr>
      <t>3,5,6</t>
    </r>
  </si>
  <si>
    <r>
      <t>Average</t>
    </r>
    <r>
      <rPr>
        <b/>
        <vertAlign val="superscript"/>
        <sz val="11"/>
        <color theme="1"/>
        <rFont val="Calibri"/>
        <family val="2"/>
        <scheme val="minor"/>
      </rPr>
      <t>2</t>
    </r>
  </si>
  <si>
    <r>
      <t>Number of members VNPF (music venues)</t>
    </r>
    <r>
      <rPr>
        <vertAlign val="superscript"/>
        <sz val="10"/>
        <color theme="1"/>
        <rFont val="Calibri"/>
        <family val="2"/>
        <scheme val="minor"/>
      </rPr>
      <t>8</t>
    </r>
  </si>
  <si>
    <r>
      <t>Number of members NGA (art galleries)</t>
    </r>
    <r>
      <rPr>
        <vertAlign val="superscript"/>
        <sz val="10"/>
        <color theme="1"/>
        <rFont val="Calibri"/>
        <family val="2"/>
        <scheme val="minor"/>
      </rPr>
      <t>1</t>
    </r>
  </si>
  <si>
    <r>
      <t>Number of museums</t>
    </r>
    <r>
      <rPr>
        <vertAlign val="superscript"/>
        <sz val="10"/>
        <color theme="1"/>
        <rFont val="Calibri"/>
        <family val="2"/>
        <scheme val="minor"/>
      </rPr>
      <t>4,9</t>
    </r>
  </si>
  <si>
    <r>
      <t>Number of musical instrument stores</t>
    </r>
    <r>
      <rPr>
        <vertAlign val="superscript"/>
        <sz val="10"/>
        <color theme="1"/>
        <rFont val="Calibri"/>
        <family val="2"/>
        <scheme val="minor"/>
      </rPr>
      <t>1</t>
    </r>
  </si>
  <si>
    <r>
      <t>Number of media stores (CDs, DVDs, vinyl)</t>
    </r>
    <r>
      <rPr>
        <vertAlign val="superscript"/>
        <sz val="10"/>
        <color theme="1"/>
        <rFont val="Calibri"/>
        <family val="2"/>
        <scheme val="minor"/>
      </rPr>
      <t>1</t>
    </r>
  </si>
  <si>
    <r>
      <t>Number of centres for the arts</t>
    </r>
    <r>
      <rPr>
        <vertAlign val="superscript"/>
        <sz val="10"/>
        <color theme="1"/>
        <rFont val="Calibri"/>
        <family val="2"/>
        <scheme val="minor"/>
      </rPr>
      <t>1</t>
    </r>
  </si>
  <si>
    <r>
      <t>Number of companies in the creative industries</t>
    </r>
    <r>
      <rPr>
        <vertAlign val="superscript"/>
        <sz val="10"/>
        <color theme="1"/>
        <rFont val="Calibri"/>
        <family val="2"/>
        <scheme val="minor"/>
      </rPr>
      <t>1</t>
    </r>
  </si>
  <si>
    <r>
      <t>Number of members VBCN (corporate art collections)</t>
    </r>
    <r>
      <rPr>
        <vertAlign val="superscript"/>
        <sz val="10"/>
        <color theme="1"/>
        <rFont val="Calibri"/>
        <family val="2"/>
        <scheme val="minor"/>
      </rPr>
      <t>10</t>
    </r>
  </si>
  <si>
    <r>
      <t>Number of art college graduates</t>
    </r>
    <r>
      <rPr>
        <vertAlign val="superscript"/>
        <sz val="10"/>
        <color theme="1"/>
        <rFont val="Calibri"/>
        <family val="2"/>
        <scheme val="minor"/>
      </rPr>
      <t>1,11</t>
    </r>
  </si>
  <si>
    <r>
      <t>Share of art college graduates employed in own field, 1.5 years upon graduation</t>
    </r>
    <r>
      <rPr>
        <vertAlign val="superscript"/>
        <sz val="10"/>
        <color theme="1"/>
        <rFont val="Calibri"/>
        <family val="2"/>
        <scheme val="minor"/>
      </rPr>
      <t>12</t>
    </r>
  </si>
  <si>
    <r>
      <t>Number of jobs in arts and cultural heritage</t>
    </r>
    <r>
      <rPr>
        <vertAlign val="superscript"/>
        <sz val="10"/>
        <color theme="1"/>
        <rFont val="Calibri"/>
        <family val="2"/>
        <scheme val="minor"/>
      </rPr>
      <t>1</t>
    </r>
  </si>
  <si>
    <r>
      <t>Number of jobs in media and entertainment</t>
    </r>
    <r>
      <rPr>
        <vertAlign val="superscript"/>
        <sz val="10"/>
        <color theme="1"/>
        <rFont val="Calibri"/>
        <family val="2"/>
        <scheme val="minor"/>
      </rPr>
      <t>1</t>
    </r>
  </si>
  <si>
    <r>
      <t>Number of jobs in creative business services</t>
    </r>
    <r>
      <rPr>
        <vertAlign val="superscript"/>
        <sz val="10"/>
        <color theme="1"/>
        <rFont val="Calibri"/>
        <family val="2"/>
        <scheme val="minor"/>
      </rPr>
      <t>1</t>
    </r>
  </si>
  <si>
    <r>
      <t>Number of loans public libraries</t>
    </r>
    <r>
      <rPr>
        <vertAlign val="superscript"/>
        <sz val="10"/>
        <color theme="1"/>
        <rFont val="Calibri"/>
        <family val="2"/>
        <scheme val="minor"/>
      </rPr>
      <t>13</t>
    </r>
  </si>
  <si>
    <r>
      <t>Number of visits museums</t>
    </r>
    <r>
      <rPr>
        <vertAlign val="superscript"/>
        <sz val="10"/>
        <color theme="1"/>
        <rFont val="Calibri"/>
        <family val="2"/>
        <scheme val="minor"/>
      </rPr>
      <t>4</t>
    </r>
  </si>
  <si>
    <r>
      <t>Number of visits cinemas</t>
    </r>
    <r>
      <rPr>
        <vertAlign val="superscript"/>
        <sz val="10"/>
        <color theme="1"/>
        <rFont val="Calibri"/>
        <family val="2"/>
        <scheme val="minor"/>
      </rPr>
      <t>1</t>
    </r>
  </si>
  <si>
    <r>
      <t>Spent time playing a musical instrument</t>
    </r>
    <r>
      <rPr>
        <vertAlign val="superscript"/>
        <sz val="10"/>
        <color theme="1"/>
        <rFont val="Calibri"/>
        <family val="2"/>
        <scheme val="minor"/>
      </rPr>
      <t>3</t>
    </r>
  </si>
  <si>
    <r>
      <t>Spent time singing</t>
    </r>
    <r>
      <rPr>
        <vertAlign val="superscript"/>
        <sz val="10"/>
        <color theme="1"/>
        <rFont val="Calibri"/>
        <family val="2"/>
        <scheme val="minor"/>
      </rPr>
      <t>3</t>
    </r>
  </si>
  <si>
    <r>
      <t>Spent time on drama, musical or ballet</t>
    </r>
    <r>
      <rPr>
        <vertAlign val="superscript"/>
        <sz val="10"/>
        <color theme="1"/>
        <rFont val="Calibri"/>
        <family val="2"/>
        <scheme val="minor"/>
      </rPr>
      <t>3</t>
    </r>
  </si>
  <si>
    <r>
      <t>Spent time crafting, painting, drawing or sculpturing</t>
    </r>
    <r>
      <rPr>
        <vertAlign val="superscript"/>
        <sz val="10"/>
        <color theme="1"/>
        <rFont val="Calibri"/>
        <family val="2"/>
        <scheme val="minor"/>
      </rPr>
      <t>3</t>
    </r>
  </si>
  <si>
    <r>
      <t>Number of books sold (from 2010 including e-books)</t>
    </r>
    <r>
      <rPr>
        <vertAlign val="superscript"/>
        <sz val="10"/>
        <color theme="1"/>
        <rFont val="Calibri"/>
        <family val="2"/>
        <scheme val="minor"/>
      </rPr>
      <t>5,14</t>
    </r>
  </si>
  <si>
    <r>
      <t>Number of volunteers in museums (FTE)</t>
    </r>
    <r>
      <rPr>
        <vertAlign val="superscript"/>
        <sz val="10"/>
        <color theme="1"/>
        <rFont val="Calibri"/>
        <family val="2"/>
        <scheme val="minor"/>
      </rPr>
      <t>4</t>
    </r>
  </si>
  <si>
    <r>
      <t>Private donations</t>
    </r>
    <r>
      <rPr>
        <vertAlign val="superscript"/>
        <sz val="10"/>
        <color theme="1"/>
        <rFont val="Calibri"/>
        <family val="2"/>
        <scheme val="minor"/>
      </rPr>
      <t>1,15</t>
    </r>
  </si>
  <si>
    <r>
      <t>Turnover VSCD-theatres and concerthalls</t>
    </r>
    <r>
      <rPr>
        <vertAlign val="superscript"/>
        <sz val="10"/>
        <color theme="1"/>
        <rFont val="Calibri"/>
        <family val="2"/>
        <scheme val="minor"/>
      </rPr>
      <t>17</t>
    </r>
  </si>
  <si>
    <r>
      <t>Turnover VNPF-music venues (panel)</t>
    </r>
    <r>
      <rPr>
        <vertAlign val="superscript"/>
        <sz val="10"/>
        <color theme="1"/>
        <rFont val="Calibri"/>
        <family val="2"/>
        <scheme val="minor"/>
      </rPr>
      <t>1,18</t>
    </r>
  </si>
  <si>
    <r>
      <t>Turnover museums</t>
    </r>
    <r>
      <rPr>
        <vertAlign val="superscript"/>
        <sz val="10"/>
        <color theme="1"/>
        <rFont val="Calibri"/>
        <family val="2"/>
        <scheme val="minor"/>
      </rPr>
      <t>4,9</t>
    </r>
  </si>
  <si>
    <r>
      <t>Turnover book sales (from 2010 including e-books)</t>
    </r>
    <r>
      <rPr>
        <vertAlign val="superscript"/>
        <sz val="10"/>
        <color theme="1"/>
        <rFont val="Calibri"/>
        <family val="2"/>
        <scheme val="minor"/>
      </rPr>
      <t>5,14</t>
    </r>
  </si>
  <si>
    <r>
      <t>Export value Dutch music</t>
    </r>
    <r>
      <rPr>
        <vertAlign val="superscript"/>
        <sz val="10"/>
        <color theme="1"/>
        <rFont val="Calibri"/>
        <family val="2"/>
        <scheme val="minor"/>
      </rPr>
      <t>19</t>
    </r>
  </si>
  <si>
    <r>
      <t>Export value art</t>
    </r>
    <r>
      <rPr>
        <vertAlign val="superscript"/>
        <sz val="10"/>
        <color theme="1"/>
        <rFont val="Calibri"/>
        <family val="2"/>
        <scheme val="minor"/>
      </rPr>
      <t>19</t>
    </r>
  </si>
  <si>
    <r>
      <t>Budgets for acquiring corporate art of VBCN-members (panel)</t>
    </r>
    <r>
      <rPr>
        <vertAlign val="superscript"/>
        <sz val="10"/>
        <color theme="1"/>
        <rFont val="Calibri"/>
        <family val="2"/>
        <scheme val="minor"/>
      </rPr>
      <t>10,18</t>
    </r>
  </si>
  <si>
    <r>
      <t>Total</t>
    </r>
    <r>
      <rPr>
        <b/>
        <vertAlign val="superscript"/>
        <sz val="11"/>
        <color theme="1"/>
        <rFont val="Calibri"/>
        <family val="2"/>
        <scheme val="minor"/>
      </rPr>
      <t>20</t>
    </r>
  </si>
  <si>
    <r>
      <t>Turnover creative industries</t>
    </r>
    <r>
      <rPr>
        <vertAlign val="superscript"/>
        <sz val="10"/>
        <color theme="1"/>
        <rFont val="Calibri"/>
        <family val="2"/>
        <scheme val="minor"/>
      </rPr>
      <t>1</t>
    </r>
  </si>
  <si>
    <r>
      <t>Share of art college graduates in all college graduates</t>
    </r>
    <r>
      <rPr>
        <vertAlign val="superscript"/>
        <sz val="10"/>
        <color theme="1"/>
        <rFont val="Calibri"/>
        <family val="2"/>
        <scheme val="minor"/>
      </rPr>
      <t>1</t>
    </r>
  </si>
  <si>
    <r>
      <t>Share of art export in total export</t>
    </r>
    <r>
      <rPr>
        <vertAlign val="superscript"/>
        <sz val="10"/>
        <color theme="1"/>
        <rFont val="Calibri"/>
        <family val="2"/>
        <scheme val="minor"/>
      </rPr>
      <t>1</t>
    </r>
  </si>
  <si>
    <r>
      <t>Share of jobs in arts and cultural heritage in all jobs</t>
    </r>
    <r>
      <rPr>
        <vertAlign val="superscript"/>
        <sz val="10"/>
        <color theme="1"/>
        <rFont val="Calibri"/>
        <family val="2"/>
        <scheme val="minor"/>
      </rPr>
      <t>1</t>
    </r>
  </si>
  <si>
    <r>
      <t>Share of jobs in media and entertainment in all jobs</t>
    </r>
    <r>
      <rPr>
        <vertAlign val="superscript"/>
        <sz val="10"/>
        <color theme="1"/>
        <rFont val="Calibri"/>
        <family val="2"/>
        <scheme val="minor"/>
      </rPr>
      <t>1</t>
    </r>
  </si>
  <si>
    <r>
      <t>Share of jobs in creative business services in all jobs</t>
    </r>
    <r>
      <rPr>
        <vertAlign val="superscript"/>
        <sz val="10"/>
        <color theme="1"/>
        <rFont val="Calibri"/>
        <family val="2"/>
        <scheme val="minor"/>
      </rPr>
      <t>1</t>
    </r>
  </si>
  <si>
    <r>
      <t>Share of donations to cultural sector in all donations</t>
    </r>
    <r>
      <rPr>
        <vertAlign val="superscript"/>
        <sz val="10"/>
        <color theme="1"/>
        <rFont val="Calibri"/>
        <family val="2"/>
        <scheme val="minor"/>
      </rPr>
      <t>1</t>
    </r>
  </si>
  <si>
    <r>
      <t>Share of (in)direct tax expenditures in total tax expenditures</t>
    </r>
    <r>
      <rPr>
        <vertAlign val="superscript"/>
        <sz val="10"/>
        <color theme="1"/>
        <rFont val="Calibri"/>
        <family val="2"/>
        <scheme val="minor"/>
      </rPr>
      <t>21</t>
    </r>
  </si>
  <si>
    <r>
      <t>Share of government spendings on culture in total government spendings</t>
    </r>
    <r>
      <rPr>
        <vertAlign val="superscript"/>
        <sz val="10"/>
        <color theme="1"/>
        <rFont val="Calibri"/>
        <family val="2"/>
        <scheme val="minor"/>
      </rPr>
      <t>21</t>
    </r>
  </si>
  <si>
    <r>
      <t>Average international ranking of Dutch artists</t>
    </r>
    <r>
      <rPr>
        <vertAlign val="superscript"/>
        <sz val="10"/>
        <color theme="1"/>
        <rFont val="Calibri"/>
        <family val="2"/>
        <scheme val="minor"/>
      </rPr>
      <t>1</t>
    </r>
  </si>
  <si>
    <r>
      <t>Share of new book titels in Dutch language in total new book titles</t>
    </r>
    <r>
      <rPr>
        <vertAlign val="superscript"/>
        <sz val="10"/>
        <color theme="1"/>
        <rFont val="Calibri"/>
        <family val="2"/>
        <scheme val="minor"/>
      </rPr>
      <t>3,5,6,22</t>
    </r>
  </si>
  <si>
    <r>
      <t>Share of Dutch participants Buma/Stemra &amp; Sena in total musical copyright earnings</t>
    </r>
    <r>
      <rPr>
        <vertAlign val="superscript"/>
        <sz val="10"/>
        <color theme="1"/>
        <rFont val="Calibri"/>
        <family val="2"/>
        <scheme val="minor"/>
      </rPr>
      <t>1</t>
    </r>
  </si>
  <si>
    <r>
      <t>Share of new Dutch movies in total new movies</t>
    </r>
    <r>
      <rPr>
        <vertAlign val="superscript"/>
        <sz val="10"/>
        <color theme="1"/>
        <rFont val="Calibri"/>
        <family val="2"/>
        <scheme val="minor"/>
      </rPr>
      <t>23</t>
    </r>
  </si>
  <si>
    <r>
      <t>Number of screens in cinemas and film theatres</t>
    </r>
    <r>
      <rPr>
        <vertAlign val="superscript"/>
        <sz val="10"/>
        <color theme="1"/>
        <rFont val="Calibri"/>
        <family val="2"/>
        <scheme val="minor"/>
      </rPr>
      <t>7</t>
    </r>
  </si>
  <si>
    <r>
      <t>Number of seats in cinemas and film theatres</t>
    </r>
    <r>
      <rPr>
        <vertAlign val="superscript"/>
        <sz val="10"/>
        <color theme="1"/>
        <rFont val="Calibri"/>
        <family val="2"/>
        <scheme val="minor"/>
      </rPr>
      <t>7</t>
    </r>
  </si>
  <si>
    <r>
      <t xml:space="preserve">The Arts Index Netherlands offers a unique, national reflection on the state of arts and culture in the Netherlands. The index presents over 80 multi-year statistics or ‘indicators’, grouped in four different pillars: Capacity, Participation, Financial flows and Competitiveness. Every two years updated data are published online, along with a comprehensive (Dutch-language) study of the trends and developments that underpin these figures: </t>
    </r>
    <r>
      <rPr>
        <i/>
        <sz val="11"/>
        <color theme="1"/>
        <rFont val="Calibri"/>
        <family val="2"/>
        <scheme val="minor"/>
      </rPr>
      <t>De Staat van Cultuur</t>
    </r>
    <r>
      <rPr>
        <sz val="11"/>
        <color theme="1"/>
        <rFont val="Calibri"/>
        <family val="2"/>
        <scheme val="minor"/>
      </rPr>
      <t>.</t>
    </r>
  </si>
  <si>
    <t xml:space="preserve">Statistics in the Arts Index Netherlands are indexed with 2005 as the base year, and subsequently averaged in ‘core indicators’. Core indicators are then grouped in the pillars Capacity, Participation, Financial Flows and Competitiveness, which each have an index number based on the average index number of underlying core indicators. The mean of these index numbers constitutes the overall arts index. Each of the underlying pillars, core indicators or indicators carries equal weight in calculating the average index number. </t>
  </si>
  <si>
    <r>
      <t xml:space="preserve">The Boekman Foundation is responsible for collecting data and maintaining the Arts Index. Most of the statistics are gathered from publicly available sources, such as Statistics Netherlands (CBS) or annual reports of cultural institutions. Some organizations have kindly provided additional data specifically for the arts index. A list of all data suppliers can be found in </t>
    </r>
    <r>
      <rPr>
        <i/>
        <sz val="11"/>
        <color theme="1"/>
        <rFont val="Calibri"/>
        <family val="2"/>
        <scheme val="minor"/>
      </rPr>
      <t>De Staat van Cultuur 3</t>
    </r>
    <r>
      <rPr>
        <sz val="11"/>
        <color theme="1"/>
        <rFont val="Calibri"/>
        <family val="2"/>
        <scheme val="minor"/>
      </rPr>
      <t xml:space="preserve"> or on www.cultuurindex.nl/partners.  </t>
    </r>
  </si>
  <si>
    <t>Due to changes or corrections in the data or the ways in which these are collected, at least one of the index numbers of this indicator differs from those presented in previous editions of the Arts Index Netherlands.</t>
  </si>
  <si>
    <t>Averages of pillars, core indicators and the overall index have been calculated using the exact underlying numbers (instead of rounded figures).</t>
  </si>
  <si>
    <t>For some indicators data are only available from 2007 onwards, therefore for these indicators 2007 acts as a base year. The index number for this year (by definition 100) does not contribute to the average index number for the core indicator.</t>
  </si>
  <si>
    <t>From 2015 onwards, Statistics Netherlands (CBS), Museums Association and Cultural Heritage Agency use a new definition for museums. This has had consequences for the population of museums from which data are collected. Due tot this, museum statistics for 2015 are only partly comparable with those of earlier years.</t>
  </si>
  <si>
    <t>Books and book titles include reprints and new editions, but exclude school, study and scientific books.</t>
  </si>
  <si>
    <t>This number involves book titles of which at least one copy has been sold.</t>
  </si>
  <si>
    <t>In previous editions of the arts index, only seats and screens in cinemas were counted. In this edition, seats and screens in film theatres are (retroactively) added.</t>
  </si>
  <si>
    <t>In previous editions of the arts index, this indicator included exhibition institutions that received subsidy via the Basic Infrastructure for Culture. This, however, lead to some institutions being counted twice. Therefore, this indicator now only covers museums.</t>
  </si>
  <si>
    <t>This indicator is new in this edition of the arts index.</t>
  </si>
  <si>
    <t>From this edition of the arts Iindex, this indicator encompasses students that graduated in academic years 2004/2005, 2006/2007, 2008/2009, 2010/2011, 2012/2013 and 2014/2015.</t>
  </si>
  <si>
    <t>The share of art college graduates employed in their own field, 1.5 years upon graduation, is based on a sample.</t>
  </si>
  <si>
    <t>In previous editions of the arts index, the indicator ‘use of public libraries’ combined the amount of loans and the usage of digital content. However, since  data collection on digital content could not be continued, the original indicator is replaced by the new indicator ‘number of loans public libraries’, which consists of both physical and digital (e-book) loans.</t>
  </si>
  <si>
    <t>As we do not have reliable data for book sale and turnover in 2005, data on 2006 have been used for 2005.</t>
  </si>
  <si>
    <t>Similarly as data grouped under Financial Flows, this indicator has been adjusted for inflation, in accordance with the indicator ‘Donations to culture by private funds, businesses and lotteries’.</t>
  </si>
  <si>
    <t>All indicators within this pillar have been adjusted for inflation.</t>
  </si>
  <si>
    <t>In 2014, the financial inquiry within the Theatre Analysis System has seen some far-reaching changes. Data about turnover, however, stays comparable with previous editions of the arts index.</t>
  </si>
  <si>
    <t>The turnover of VNPF-music venues and budgets for acquiring corporate art of VBCN-members are both based on a panel. Developments in these numbers should therefore be viewed as separate from developments in the number of members of the VNPF and VBCN.</t>
  </si>
  <si>
    <t>Previous editions of the arts index combined the export value of artworks and Dutch music. From this edition onwards, they are presented as two separate indicators.</t>
  </si>
  <si>
    <t>The average index number of this core indicator has been calculated by indexing the sum of the underlying amounts.</t>
  </si>
  <si>
    <t>For this edition of the arts index, we retroactively adjusted the way government contributions are measured. Index numbers about government contributions can therefore differ from those in previous editions of the arts index.</t>
  </si>
  <si>
    <t>The sharp drop this indicator shows between 2009 and 2011 could presumably be traced back to a methodological distortion. In 2010, the population of examined retailers has been expanded with retailers that mainly sold foreign books. This caused the share of new book titles written in Dutch (of which at least one copy has been sold) in the total of new book titles to drop.</t>
  </si>
  <si>
    <t xml:space="preserve">Only films that have been distributed by members of the FDN have been counted. In 2010 the FDN welcomed a new member; a distributor who has been specialised in Dutch films since 2004. The addition of this distributor could partly account for the growth of the index number between 2009 and 2011.  </t>
  </si>
  <si>
    <t>Numbers for 2011 and 2013 differ from those presented in previous editions of the Arts Index. From this edition onwards, the number of members is counted the VNPF has at the moment they publish their annual report over the previous year, which is usually some months after the ending of that year.</t>
  </si>
  <si>
    <r>
      <t>Royalties: music (Buma/Stemra &amp; Sena)</t>
    </r>
    <r>
      <rPr>
        <vertAlign val="superscript"/>
        <sz val="10"/>
        <color theme="1"/>
        <rFont val="Calibri"/>
        <family val="2"/>
        <scheme val="minor"/>
      </rPr>
      <t>1</t>
    </r>
  </si>
  <si>
    <t>Royalties: images (Pictoright)</t>
  </si>
  <si>
    <t>Royalties: text (Lira)</t>
  </si>
  <si>
    <t>3.17</t>
  </si>
  <si>
    <t>3.18</t>
  </si>
  <si>
    <t>3.19</t>
  </si>
  <si>
    <t>Government contributions</t>
  </si>
  <si>
    <r>
      <t>Direct tax expenditures culture</t>
    </r>
    <r>
      <rPr>
        <vertAlign val="superscript"/>
        <sz val="10"/>
        <color theme="1"/>
        <rFont val="Calibri"/>
        <family val="2"/>
        <scheme val="minor"/>
      </rPr>
      <t>1</t>
    </r>
  </si>
  <si>
    <r>
      <t>Indirect tax expenditures culture</t>
    </r>
    <r>
      <rPr>
        <vertAlign val="superscript"/>
        <sz val="10"/>
        <color theme="1"/>
        <rFont val="Calibri"/>
        <family val="2"/>
        <scheme val="minor"/>
      </rPr>
      <t>1</t>
    </r>
  </si>
  <si>
    <r>
      <t>Government spendings on arts and culture</t>
    </r>
    <r>
      <rPr>
        <vertAlign val="superscript"/>
        <sz val="10"/>
        <color theme="1"/>
        <rFont val="Calibri"/>
        <family val="2"/>
        <scheme val="minor"/>
      </rPr>
      <t>21</t>
    </r>
  </si>
  <si>
    <t>CAPI10</t>
  </si>
  <si>
    <t>1.30</t>
  </si>
  <si>
    <r>
      <t>Number of contracts for readings by writers</t>
    </r>
    <r>
      <rPr>
        <vertAlign val="superscript"/>
        <sz val="10"/>
        <color theme="1"/>
        <rFont val="Calibri"/>
        <family val="2"/>
        <scheme val="minor"/>
      </rPr>
      <t>10</t>
    </r>
  </si>
  <si>
    <t>Gross cinema box office revenues</t>
  </si>
  <si>
    <r>
      <t>Share of Dutch movies in total box office revenues</t>
    </r>
    <r>
      <rPr>
        <vertAlign val="superscript"/>
        <sz val="10"/>
        <color theme="1"/>
        <rFont val="Calibri"/>
        <family val="2"/>
        <scheme val="minor"/>
      </rPr>
      <t>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</si>
</sst>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b/>
      <vertAlign val="superscript"/>
      <sz val="14"/>
      <color theme="1"/>
      <name val="Calibri"/>
      <family val="2"/>
      <scheme val="minor"/>
    </font>
    <font>
      <vertAlign val="superscript"/>
      <sz val="10"/>
      <color theme="1"/>
      <name val="Calibri"/>
      <family val="2"/>
      <scheme val="minor"/>
    </font>
    <font>
      <b/>
      <vertAlign val="superscript"/>
      <sz val="11"/>
      <color theme="1"/>
      <name val="Calibri"/>
      <family val="2"/>
      <scheme val="minor"/>
    </font>
    <font>
      <i/>
      <sz val="11"/>
      <color theme="1"/>
      <name val="Calibri"/>
      <family val="2"/>
      <scheme val="minor"/>
    </font>
  </fonts>
  <fills count="14">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76565"/>
        <bgColor indexed="64"/>
      </patternFill>
    </fill>
    <fill>
      <patternFill patternType="solid">
        <fgColor rgb="FFFDD7D7"/>
        <bgColor indexed="64"/>
      </patternFill>
    </fill>
    <fill>
      <patternFill patternType="solid">
        <fgColor theme="2" tint="-0.499984740745262"/>
        <bgColor indexed="64"/>
      </patternFill>
    </fill>
    <fill>
      <patternFill patternType="solid">
        <fgColor theme="2"/>
        <bgColor indexed="64"/>
      </patternFill>
    </fill>
  </fills>
  <borders count="1">
    <border>
      <left/>
      <right/>
      <top/>
      <bottom/>
      <diagonal/>
    </border>
  </borders>
  <cellStyleXfs count="1">
    <xf numFmtId="0" fontId="0" fillId="0" borderId="0"/>
  </cellStyleXfs>
  <cellXfs count="128">
    <xf numFmtId="0" fontId="0" fillId="0" borderId="0" xfId="0"/>
    <xf numFmtId="0" fontId="2" fillId="0" borderId="0" xfId="0" applyFont="1"/>
    <xf numFmtId="0" fontId="4" fillId="0" borderId="0" xfId="0" applyFont="1"/>
    <xf numFmtId="0" fontId="3" fillId="0" borderId="0" xfId="0" applyFont="1"/>
    <xf numFmtId="0" fontId="3" fillId="0" borderId="0" xfId="0" applyFont="1" applyBorder="1"/>
    <xf numFmtId="0" fontId="0" fillId="0" borderId="0" xfId="0" applyBorder="1"/>
    <xf numFmtId="0" fontId="3" fillId="2" borderId="0" xfId="0" applyFont="1" applyFill="1"/>
    <xf numFmtId="0" fontId="1" fillId="3" borderId="0" xfId="0" applyFont="1" applyFill="1"/>
    <xf numFmtId="0" fontId="0" fillId="3" borderId="0" xfId="0" applyFont="1" applyFill="1"/>
    <xf numFmtId="0" fontId="5" fillId="3" borderId="0" xfId="0" applyFont="1" applyFill="1"/>
    <xf numFmtId="0" fontId="3" fillId="3" borderId="0" xfId="0" applyFont="1" applyFill="1"/>
    <xf numFmtId="0" fontId="0" fillId="3" borderId="0" xfId="0" applyFill="1"/>
    <xf numFmtId="0" fontId="5" fillId="0" borderId="0" xfId="0" applyFont="1" applyFill="1"/>
    <xf numFmtId="0" fontId="3" fillId="0" borderId="0" xfId="0" applyFont="1" applyFill="1"/>
    <xf numFmtId="0" fontId="3" fillId="4" borderId="0" xfId="0" applyFont="1" applyFill="1"/>
    <xf numFmtId="0" fontId="3" fillId="4" borderId="0" xfId="0" applyFont="1" applyFill="1" applyAlignment="1">
      <alignment shrinkToFit="1"/>
    </xf>
    <xf numFmtId="1" fontId="3" fillId="4" borderId="0" xfId="0" applyNumberFormat="1" applyFont="1" applyFill="1"/>
    <xf numFmtId="1" fontId="1" fillId="3" borderId="0" xfId="0" applyNumberFormat="1" applyFont="1" applyFill="1"/>
    <xf numFmtId="0" fontId="6" fillId="0" borderId="0" xfId="0" applyFont="1"/>
    <xf numFmtId="0" fontId="3" fillId="0" borderId="0" xfId="0" applyFont="1" applyFill="1" applyAlignment="1">
      <alignment shrinkToFit="1"/>
    </xf>
    <xf numFmtId="1" fontId="3" fillId="0" borderId="0" xfId="0" applyNumberFormat="1" applyFont="1" applyFill="1"/>
    <xf numFmtId="0" fontId="3" fillId="5" borderId="0" xfId="0" applyFont="1" applyFill="1"/>
    <xf numFmtId="0" fontId="5" fillId="2" borderId="0" xfId="0" applyFont="1" applyFill="1"/>
    <xf numFmtId="0" fontId="0" fillId="2" borderId="0" xfId="0" applyFill="1"/>
    <xf numFmtId="0" fontId="5" fillId="0" borderId="0" xfId="0" applyFont="1" applyFill="1" applyBorder="1"/>
    <xf numFmtId="0" fontId="3" fillId="0" borderId="0" xfId="0" applyFont="1" applyFill="1" applyBorder="1"/>
    <xf numFmtId="0" fontId="3" fillId="4" borderId="0" xfId="0" applyFont="1" applyFill="1" applyBorder="1"/>
    <xf numFmtId="0" fontId="3" fillId="4" borderId="0" xfId="0" applyFont="1" applyFill="1" applyBorder="1" applyAlignment="1">
      <alignment shrinkToFit="1"/>
    </xf>
    <xf numFmtId="1" fontId="3" fillId="4" borderId="0" xfId="0" applyNumberFormat="1" applyFont="1" applyFill="1" applyBorder="1"/>
    <xf numFmtId="0" fontId="3" fillId="0" borderId="0" xfId="0" applyFont="1" applyFill="1" applyBorder="1" applyAlignment="1">
      <alignment shrinkToFit="1"/>
    </xf>
    <xf numFmtId="1" fontId="3" fillId="0" borderId="0" xfId="0" applyNumberFormat="1" applyFont="1" applyFill="1" applyBorder="1"/>
    <xf numFmtId="0" fontId="0" fillId="6" borderId="0" xfId="0" applyFont="1" applyFill="1"/>
    <xf numFmtId="0" fontId="1" fillId="6" borderId="0" xfId="0" applyFont="1" applyFill="1"/>
    <xf numFmtId="0" fontId="5" fillId="6" borderId="0" xfId="0" applyFont="1" applyFill="1"/>
    <xf numFmtId="0" fontId="3" fillId="6" borderId="0" xfId="0" applyFont="1" applyFill="1"/>
    <xf numFmtId="0" fontId="0" fillId="6" borderId="0" xfId="0" applyFill="1"/>
    <xf numFmtId="1" fontId="1" fillId="6" borderId="0" xfId="0" applyNumberFormat="1" applyFont="1" applyFill="1"/>
    <xf numFmtId="0" fontId="3" fillId="7" borderId="0" xfId="0" applyFont="1" applyFill="1" applyBorder="1"/>
    <xf numFmtId="0" fontId="3" fillId="7" borderId="0" xfId="0" applyFont="1" applyFill="1" applyBorder="1" applyAlignment="1">
      <alignment shrinkToFit="1"/>
    </xf>
    <xf numFmtId="1" fontId="3" fillId="7" borderId="0" xfId="0" applyNumberFormat="1" applyFont="1" applyFill="1" applyBorder="1"/>
    <xf numFmtId="0" fontId="3" fillId="5" borderId="0" xfId="0" applyFont="1" applyFill="1" applyBorder="1"/>
    <xf numFmtId="0" fontId="3" fillId="5" borderId="0" xfId="0" applyFont="1" applyFill="1" applyBorder="1" applyAlignment="1">
      <alignment shrinkToFit="1"/>
    </xf>
    <xf numFmtId="1" fontId="3" fillId="5" borderId="0" xfId="0" applyNumberFormat="1" applyFont="1" applyFill="1" applyBorder="1"/>
    <xf numFmtId="0" fontId="0" fillId="0" borderId="0" xfId="0" applyFill="1"/>
    <xf numFmtId="0" fontId="1" fillId="0" borderId="0" xfId="0" applyFont="1" applyFill="1"/>
    <xf numFmtId="0" fontId="0" fillId="0" borderId="0" xfId="0" applyFont="1" applyFill="1"/>
    <xf numFmtId="1" fontId="1" fillId="0" borderId="0" xfId="0" applyNumberFormat="1" applyFont="1" applyFill="1"/>
    <xf numFmtId="0" fontId="2" fillId="0" borderId="0" xfId="0" applyFont="1" applyFill="1" applyAlignment="1">
      <alignment vertical="center"/>
    </xf>
    <xf numFmtId="164" fontId="3" fillId="0" borderId="0" xfId="0" applyNumberFormat="1" applyFont="1" applyFill="1" applyBorder="1"/>
    <xf numFmtId="164" fontId="3" fillId="0" borderId="0" xfId="0" applyNumberFormat="1" applyFont="1" applyFill="1"/>
    <xf numFmtId="164" fontId="3" fillId="4" borderId="0" xfId="0" applyNumberFormat="1" applyFont="1" applyFill="1"/>
    <xf numFmtId="0" fontId="3" fillId="7" borderId="0" xfId="0" applyFont="1" applyFill="1"/>
    <xf numFmtId="1" fontId="5" fillId="0" borderId="0" xfId="0" applyNumberFormat="1" applyFont="1" applyFill="1"/>
    <xf numFmtId="0" fontId="0" fillId="2" borderId="0" xfId="0" applyFont="1" applyFill="1"/>
    <xf numFmtId="0" fontId="1" fillId="2" borderId="0" xfId="0" applyFont="1" applyFill="1"/>
    <xf numFmtId="1" fontId="1" fillId="2" borderId="0" xfId="0" applyNumberFormat="1" applyFont="1" applyFill="1"/>
    <xf numFmtId="164" fontId="3" fillId="7" borderId="0" xfId="0" applyNumberFormat="1" applyFont="1" applyFill="1" applyBorder="1"/>
    <xf numFmtId="164" fontId="1" fillId="2" borderId="0" xfId="0" applyNumberFormat="1" applyFont="1" applyFill="1"/>
    <xf numFmtId="0" fontId="5" fillId="2" borderId="0" xfId="0" applyFont="1" applyFill="1" applyBorder="1"/>
    <xf numFmtId="164" fontId="3" fillId="7" borderId="0" xfId="0" applyNumberFormat="1" applyFont="1" applyFill="1"/>
    <xf numFmtId="0" fontId="3" fillId="8" borderId="0" xfId="0" applyFont="1" applyFill="1"/>
    <xf numFmtId="0" fontId="5" fillId="0" borderId="0" xfId="0" applyFont="1" applyFill="1" applyAlignment="1">
      <alignment vertical="center"/>
    </xf>
    <xf numFmtId="0" fontId="3" fillId="7" borderId="0" xfId="0" applyFont="1" applyFill="1" applyAlignment="1">
      <alignment vertical="center"/>
    </xf>
    <xf numFmtId="0" fontId="0" fillId="8" borderId="0" xfId="0" applyFont="1" applyFill="1"/>
    <xf numFmtId="0" fontId="1" fillId="8" borderId="0" xfId="0" applyFont="1" applyFill="1"/>
    <xf numFmtId="0" fontId="5" fillId="8" borderId="0" xfId="0" applyFont="1" applyFill="1"/>
    <xf numFmtId="0" fontId="0" fillId="8" borderId="0" xfId="0" applyFill="1"/>
    <xf numFmtId="1" fontId="1" fillId="8" borderId="0" xfId="0" applyNumberFormat="1" applyFont="1" applyFill="1"/>
    <xf numFmtId="0" fontId="3" fillId="9" borderId="0" xfId="0" applyFont="1" applyFill="1" applyBorder="1"/>
    <xf numFmtId="0" fontId="3" fillId="9" borderId="0" xfId="0" applyFont="1" applyFill="1" applyBorder="1" applyAlignment="1">
      <alignment shrinkToFit="1"/>
    </xf>
    <xf numFmtId="1" fontId="3" fillId="9" borderId="0" xfId="0" applyNumberFormat="1" applyFont="1" applyFill="1" applyBorder="1"/>
    <xf numFmtId="2" fontId="3" fillId="9" borderId="0" xfId="0" applyNumberFormat="1" applyFont="1" applyFill="1" applyBorder="1"/>
    <xf numFmtId="2" fontId="3" fillId="0" borderId="0" xfId="0" applyNumberFormat="1" applyFont="1" applyFill="1" applyBorder="1"/>
    <xf numFmtId="2" fontId="3" fillId="0" borderId="0" xfId="0" applyNumberFormat="1" applyFont="1"/>
    <xf numFmtId="2" fontId="3" fillId="4" borderId="0" xfId="0" applyNumberFormat="1" applyFont="1" applyFill="1" applyBorder="1"/>
    <xf numFmtId="2" fontId="3" fillId="0" borderId="0" xfId="0" applyNumberFormat="1" applyFont="1" applyFill="1"/>
    <xf numFmtId="2" fontId="3" fillId="4" borderId="0" xfId="0" applyNumberFormat="1" applyFont="1" applyFill="1"/>
    <xf numFmtId="0" fontId="3" fillId="9" borderId="0" xfId="0" applyFont="1" applyFill="1"/>
    <xf numFmtId="0" fontId="3" fillId="9" borderId="0" xfId="0" applyFont="1" applyFill="1" applyAlignment="1">
      <alignment shrinkToFit="1"/>
    </xf>
    <xf numFmtId="2" fontId="3" fillId="9" borderId="0" xfId="0" applyNumberFormat="1" applyFont="1" applyFill="1"/>
    <xf numFmtId="164" fontId="0" fillId="0" borderId="0" xfId="0" applyNumberFormat="1"/>
    <xf numFmtId="1" fontId="0" fillId="0" borderId="0" xfId="0" applyNumberFormat="1"/>
    <xf numFmtId="1" fontId="0" fillId="6" borderId="0" xfId="0" applyNumberFormat="1" applyFont="1" applyFill="1"/>
    <xf numFmtId="1" fontId="5" fillId="6" borderId="0" xfId="0" applyNumberFormat="1" applyFont="1" applyFill="1"/>
    <xf numFmtId="1" fontId="5" fillId="0" borderId="0" xfId="0" applyNumberFormat="1" applyFont="1" applyFill="1" applyBorder="1"/>
    <xf numFmtId="1" fontId="0" fillId="0" borderId="0" xfId="0" applyNumberFormat="1" applyBorder="1"/>
    <xf numFmtId="164" fontId="1" fillId="3" borderId="0" xfId="0" applyNumberFormat="1" applyFont="1" applyFill="1"/>
    <xf numFmtId="164" fontId="0" fillId="3" borderId="0" xfId="0" applyNumberFormat="1" applyFont="1" applyFill="1"/>
    <xf numFmtId="164" fontId="0" fillId="0" borderId="0" xfId="0" applyNumberFormat="1" applyFill="1"/>
    <xf numFmtId="164" fontId="1" fillId="0" borderId="0" xfId="0" applyNumberFormat="1" applyFont="1" applyFill="1"/>
    <xf numFmtId="164" fontId="0" fillId="0" borderId="0" xfId="0" applyNumberFormat="1" applyFont="1" applyFill="1"/>
    <xf numFmtId="164" fontId="5" fillId="0" borderId="0" xfId="0" applyNumberFormat="1" applyFont="1" applyFill="1"/>
    <xf numFmtId="1" fontId="5" fillId="3" borderId="0" xfId="0" applyNumberFormat="1" applyFont="1" applyFill="1"/>
    <xf numFmtId="1" fontId="0" fillId="0" borderId="0" xfId="0" applyNumberFormat="1" applyFill="1"/>
    <xf numFmtId="164" fontId="0" fillId="2" borderId="0" xfId="0" applyNumberFormat="1" applyFont="1" applyFill="1"/>
    <xf numFmtId="1" fontId="5" fillId="2" borderId="0" xfId="0" applyNumberFormat="1" applyFont="1" applyFill="1"/>
    <xf numFmtId="1" fontId="3" fillId="7" borderId="0" xfId="0" applyNumberFormat="1" applyFont="1" applyFill="1"/>
    <xf numFmtId="1" fontId="5" fillId="2" borderId="0" xfId="0" applyNumberFormat="1" applyFont="1" applyFill="1" applyBorder="1"/>
    <xf numFmtId="1" fontId="5"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0" fontId="0" fillId="10" borderId="0" xfId="0" applyFont="1" applyFill="1"/>
    <xf numFmtId="0" fontId="1" fillId="10" borderId="0" xfId="0" applyFont="1" applyFill="1" applyAlignment="1"/>
    <xf numFmtId="1" fontId="1" fillId="10" borderId="0" xfId="0" applyNumberFormat="1" applyFont="1" applyFill="1" applyAlignment="1">
      <alignment horizontal="center"/>
    </xf>
    <xf numFmtId="0" fontId="5" fillId="10" borderId="0" xfId="0" applyFont="1" applyFill="1"/>
    <xf numFmtId="0" fontId="5" fillId="10" borderId="0" xfId="0" applyFont="1" applyFill="1" applyAlignment="1">
      <alignment horizontal="center"/>
    </xf>
    <xf numFmtId="1" fontId="5" fillId="10" borderId="0" xfId="0" applyNumberFormat="1" applyFont="1" applyFill="1" applyAlignment="1">
      <alignment horizontal="center"/>
    </xf>
    <xf numFmtId="0" fontId="3" fillId="11" borderId="0" xfId="0" applyFont="1" applyFill="1"/>
    <xf numFmtId="1" fontId="3" fillId="11" borderId="0" xfId="0" applyNumberFormat="1" applyFont="1" applyFill="1"/>
    <xf numFmtId="0" fontId="3" fillId="11" borderId="0" xfId="0" applyFont="1" applyFill="1" applyBorder="1"/>
    <xf numFmtId="0" fontId="5" fillId="11" borderId="0" xfId="0" applyFont="1" applyFill="1" applyBorder="1"/>
    <xf numFmtId="1" fontId="3" fillId="11" borderId="0" xfId="0" applyNumberFormat="1" applyFont="1" applyFill="1" applyBorder="1"/>
    <xf numFmtId="0" fontId="3" fillId="11" borderId="0" xfId="0" applyFont="1" applyFill="1" applyBorder="1" applyAlignment="1">
      <alignment shrinkToFit="1"/>
    </xf>
    <xf numFmtId="0" fontId="0" fillId="12" borderId="0" xfId="0" applyFill="1"/>
    <xf numFmtId="0" fontId="1" fillId="12" borderId="0" xfId="0" applyFont="1" applyFill="1"/>
    <xf numFmtId="0" fontId="0" fillId="0" borderId="0" xfId="0" applyFill="1" applyAlignment="1"/>
    <xf numFmtId="0" fontId="6" fillId="12" borderId="0" xfId="0" applyFont="1" applyFill="1"/>
    <xf numFmtId="0" fontId="0" fillId="13" borderId="0" xfId="0" applyFont="1" applyFill="1" applyAlignment="1">
      <alignment horizontal="left" vertical="top"/>
    </xf>
    <xf numFmtId="0" fontId="0" fillId="0" borderId="0" xfId="0" applyFont="1" applyFill="1" applyAlignment="1">
      <alignment horizontal="left" vertical="top"/>
    </xf>
    <xf numFmtId="0" fontId="2" fillId="10" borderId="0" xfId="0" applyFont="1" applyFill="1" applyAlignment="1">
      <alignment horizontal="left" vertical="center"/>
    </xf>
    <xf numFmtId="0" fontId="1" fillId="10" borderId="0" xfId="0" applyFont="1" applyFill="1" applyAlignment="1">
      <alignment horizontal="center"/>
    </xf>
    <xf numFmtId="0" fontId="2" fillId="6" borderId="0" xfId="0" applyFont="1" applyFill="1" applyAlignment="1">
      <alignment horizontal="left" vertical="center"/>
    </xf>
    <xf numFmtId="0" fontId="2" fillId="3" borderId="0" xfId="0" applyFont="1" applyFill="1" applyAlignment="1">
      <alignment horizontal="left" vertical="center"/>
    </xf>
    <xf numFmtId="0" fontId="2" fillId="2" borderId="0" xfId="0" applyFont="1" applyFill="1" applyAlignment="1">
      <alignment horizontal="left" vertical="center"/>
    </xf>
    <xf numFmtId="0" fontId="2" fillId="8"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horizontal="left" vertical="top"/>
    </xf>
    <xf numFmtId="0" fontId="0" fillId="13" borderId="0" xfId="0" applyFont="1" applyFill="1" applyAlignment="1">
      <alignment horizontal="left" vertical="top" wrapText="1"/>
    </xf>
    <xf numFmtId="0" fontId="0" fillId="0" borderId="0" xfId="0" applyFont="1" applyFill="1" applyAlignment="1">
      <alignment horizontal="left" vertical="top" wrapText="1"/>
    </xf>
  </cellXfs>
  <cellStyles count="1">
    <cellStyle name="Standaard" xfId="0" builtinId="0"/>
  </cellStyles>
  <dxfs count="0"/>
  <tableStyles count="0" defaultTableStyle="TableStyleMedium2" defaultPivotStyle="PivotStyleLight16"/>
  <colors>
    <mruColors>
      <color rgb="FFFDD7D7"/>
      <color rgb="FFF76565"/>
      <color rgb="FFFAA8A8"/>
      <color rgb="FFFBAFAF"/>
      <color rgb="FFF53D3D"/>
      <color rgb="FFFFFFFF"/>
      <color rgb="FFFF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1"/>
  <sheetViews>
    <sheetView tabSelected="1" zoomScaleNormal="100" workbookViewId="0"/>
  </sheetViews>
  <sheetFormatPr defaultRowHeight="15.75" customHeight="1" x14ac:dyDescent="0.25"/>
  <cols>
    <col min="1" max="1" width="3.5703125" customWidth="1"/>
    <col min="2" max="2" width="12.85546875" customWidth="1"/>
    <col min="3" max="3" width="71.42578125" customWidth="1"/>
    <col min="4" max="4" width="4.28515625" customWidth="1"/>
    <col min="11" max="11" width="13.42578125" customWidth="1"/>
    <col min="12" max="12" width="26" style="81" customWidth="1"/>
    <col min="13" max="13" width="2.85546875" style="81" customWidth="1"/>
    <col min="14" max="14" width="26" style="81" customWidth="1"/>
  </cols>
  <sheetData>
    <row r="2" spans="2:14" ht="21" customHeight="1" x14ac:dyDescent="0.35">
      <c r="B2" s="18" t="s">
        <v>196</v>
      </c>
    </row>
    <row r="3" spans="2:14" ht="15.75" customHeight="1" x14ac:dyDescent="0.35">
      <c r="B3" s="18"/>
    </row>
    <row r="4" spans="2:14" ht="15.75" customHeight="1" x14ac:dyDescent="0.25">
      <c r="B4" s="118" t="s">
        <v>241</v>
      </c>
      <c r="C4" s="118"/>
      <c r="D4" s="100"/>
      <c r="E4" s="119" t="s">
        <v>191</v>
      </c>
      <c r="F4" s="119"/>
      <c r="G4" s="119"/>
      <c r="H4" s="119"/>
      <c r="I4" s="119"/>
      <c r="J4" s="119"/>
      <c r="K4" s="101"/>
      <c r="L4" s="102" t="s">
        <v>197</v>
      </c>
      <c r="M4" s="102"/>
      <c r="N4" s="102" t="s">
        <v>199</v>
      </c>
    </row>
    <row r="5" spans="2:14" ht="15.75" customHeight="1" x14ac:dyDescent="0.25">
      <c r="B5" s="118"/>
      <c r="C5" s="118"/>
      <c r="D5" s="103"/>
      <c r="E5" s="104">
        <v>2005</v>
      </c>
      <c r="F5" s="104">
        <v>2007</v>
      </c>
      <c r="G5" s="104">
        <v>2009</v>
      </c>
      <c r="H5" s="104">
        <v>2011</v>
      </c>
      <c r="I5" s="104">
        <v>2013</v>
      </c>
      <c r="J5" s="104">
        <v>2015</v>
      </c>
      <c r="K5" s="103"/>
      <c r="L5" s="105" t="s">
        <v>198</v>
      </c>
      <c r="M5" s="105"/>
      <c r="N5" s="105" t="s">
        <v>200</v>
      </c>
    </row>
    <row r="6" spans="2:14" ht="15.75" customHeight="1" x14ac:dyDescent="0.25">
      <c r="B6" s="13"/>
      <c r="C6" s="13"/>
      <c r="D6" s="13"/>
      <c r="E6" s="13"/>
      <c r="F6" s="13"/>
      <c r="G6" s="13"/>
      <c r="H6" s="13"/>
      <c r="I6" s="13"/>
      <c r="J6" s="13"/>
      <c r="K6" s="13"/>
      <c r="L6" s="30"/>
      <c r="M6" s="30"/>
      <c r="N6" s="30"/>
    </row>
    <row r="7" spans="2:14" ht="15.75" customHeight="1" x14ac:dyDescent="0.25">
      <c r="B7" s="106"/>
      <c r="C7" s="106" t="s">
        <v>196</v>
      </c>
      <c r="D7" s="106"/>
      <c r="E7" s="107">
        <f>AVERAGE(E12:E15)</f>
        <v>100</v>
      </c>
      <c r="F7" s="107">
        <f t="shared" ref="F7:J7" si="0">AVERAGE(F12:F15)</f>
        <v>104.88823629923618</v>
      </c>
      <c r="G7" s="107">
        <f t="shared" si="0"/>
        <v>105.68119558688032</v>
      </c>
      <c r="H7" s="107">
        <f t="shared" si="0"/>
        <v>105.26070934838339</v>
      </c>
      <c r="I7" s="107">
        <f t="shared" si="0"/>
        <v>103.68446672165054</v>
      </c>
      <c r="J7" s="107">
        <f t="shared" si="0"/>
        <v>106.37137770165373</v>
      </c>
      <c r="K7" s="13"/>
      <c r="L7" s="99">
        <f>J7-I7</f>
        <v>2.6869109800031907</v>
      </c>
      <c r="M7" s="30"/>
      <c r="N7" s="99">
        <f>J7-E7</f>
        <v>6.3713777016537279</v>
      </c>
    </row>
    <row r="8" spans="2:14" ht="15.75" customHeight="1" x14ac:dyDescent="0.25">
      <c r="B8" s="13"/>
      <c r="C8" s="13"/>
      <c r="D8" s="13"/>
      <c r="E8" s="13"/>
      <c r="F8" s="13"/>
      <c r="G8" s="13"/>
      <c r="H8" s="13"/>
      <c r="I8" s="13"/>
      <c r="J8" s="13"/>
      <c r="K8" s="13"/>
      <c r="L8" s="30"/>
      <c r="M8" s="30"/>
      <c r="N8" s="30"/>
    </row>
    <row r="9" spans="2:14" ht="15.75" customHeight="1" x14ac:dyDescent="0.25">
      <c r="B9" s="118" t="s">
        <v>237</v>
      </c>
      <c r="C9" s="118"/>
      <c r="D9" s="100"/>
      <c r="E9" s="119" t="s">
        <v>191</v>
      </c>
      <c r="F9" s="119"/>
      <c r="G9" s="119"/>
      <c r="H9" s="119"/>
      <c r="I9" s="119"/>
      <c r="J9" s="119"/>
      <c r="K9" s="101"/>
      <c r="L9" s="102" t="s">
        <v>197</v>
      </c>
      <c r="M9" s="102"/>
      <c r="N9" s="102" t="s">
        <v>199</v>
      </c>
    </row>
    <row r="10" spans="2:14" ht="15.75" customHeight="1" x14ac:dyDescent="0.25">
      <c r="B10" s="118"/>
      <c r="C10" s="118"/>
      <c r="D10" s="103"/>
      <c r="E10" s="104">
        <v>2005</v>
      </c>
      <c r="F10" s="104">
        <v>2007</v>
      </c>
      <c r="G10" s="104">
        <v>2009</v>
      </c>
      <c r="H10" s="104">
        <v>2011</v>
      </c>
      <c r="I10" s="104">
        <v>2013</v>
      </c>
      <c r="J10" s="104">
        <v>2015</v>
      </c>
      <c r="K10" s="103"/>
      <c r="L10" s="105" t="s">
        <v>198</v>
      </c>
      <c r="M10" s="105"/>
      <c r="N10" s="105" t="s">
        <v>200</v>
      </c>
    </row>
    <row r="11" spans="2:14" ht="15.75" customHeight="1" x14ac:dyDescent="0.25">
      <c r="B11" s="13"/>
      <c r="C11" s="13"/>
      <c r="D11" s="13"/>
      <c r="E11" s="13"/>
      <c r="F11" s="13"/>
      <c r="G11" s="13"/>
      <c r="H11" s="13"/>
      <c r="I11" s="13"/>
      <c r="J11" s="13"/>
      <c r="K11" s="13"/>
      <c r="L11" s="30"/>
      <c r="M11" s="30"/>
      <c r="N11" s="30"/>
    </row>
    <row r="12" spans="2:14" ht="15.75" customHeight="1" x14ac:dyDescent="0.25">
      <c r="B12" s="106"/>
      <c r="C12" s="108" t="s">
        <v>176</v>
      </c>
      <c r="D12" s="106"/>
      <c r="E12" s="107">
        <f>AVERAGE(E20:E22)</f>
        <v>100</v>
      </c>
      <c r="F12" s="107">
        <f t="shared" ref="F12:J12" si="1">AVERAGE(F20:F22)</f>
        <v>102.48704201727578</v>
      </c>
      <c r="G12" s="107">
        <f t="shared" si="1"/>
        <v>105.52467658864002</v>
      </c>
      <c r="H12" s="107">
        <f t="shared" si="1"/>
        <v>108.13131419420375</v>
      </c>
      <c r="I12" s="107">
        <f t="shared" si="1"/>
        <v>105.55528925454659</v>
      </c>
      <c r="J12" s="107">
        <f t="shared" si="1"/>
        <v>107.80736000866091</v>
      </c>
      <c r="K12" s="13"/>
      <c r="L12" s="99">
        <f>J12-I12</f>
        <v>2.2520707541143139</v>
      </c>
      <c r="M12" s="30"/>
      <c r="N12" s="99">
        <f>J12-E12</f>
        <v>7.8073600086609076</v>
      </c>
    </row>
    <row r="13" spans="2:14" ht="15.75" customHeight="1" x14ac:dyDescent="0.25">
      <c r="B13" s="13"/>
      <c r="C13" s="25" t="s">
        <v>181</v>
      </c>
      <c r="D13" s="13"/>
      <c r="E13" s="20">
        <f>AVERAGE(E23:E26)</f>
        <v>100</v>
      </c>
      <c r="F13" s="20">
        <f t="shared" ref="F13:J13" si="2">AVERAGE(F23:F26)</f>
        <v>103.92544870095543</v>
      </c>
      <c r="G13" s="20">
        <f t="shared" si="2"/>
        <v>101.27120774551803</v>
      </c>
      <c r="H13" s="20">
        <f t="shared" si="2"/>
        <v>102.08560949328162</v>
      </c>
      <c r="I13" s="20">
        <f t="shared" si="2"/>
        <v>98.801663107492089</v>
      </c>
      <c r="J13" s="20">
        <f t="shared" si="2"/>
        <v>97.375253543408007</v>
      </c>
      <c r="K13" s="13"/>
      <c r="L13" s="99">
        <f t="shared" ref="L13:L15" si="3">J13-I13</f>
        <v>-1.4264095640840821</v>
      </c>
      <c r="M13" s="30"/>
      <c r="N13" s="99">
        <f t="shared" ref="N13:N15" si="4">J13-E13</f>
        <v>-2.6247464565919927</v>
      </c>
    </row>
    <row r="14" spans="2:14" ht="15.75" customHeight="1" x14ac:dyDescent="0.25">
      <c r="B14" s="106"/>
      <c r="C14" s="108" t="s">
        <v>238</v>
      </c>
      <c r="D14" s="106"/>
      <c r="E14" s="107">
        <f>AVERAGE(E27:E29)</f>
        <v>100</v>
      </c>
      <c r="F14" s="107">
        <f t="shared" ref="F14:J14" si="5">AVERAGE(F27:F29)</f>
        <v>105.55659199594407</v>
      </c>
      <c r="G14" s="107">
        <f t="shared" si="5"/>
        <v>104.59402416224503</v>
      </c>
      <c r="H14" s="107">
        <f t="shared" si="5"/>
        <v>96.563736835302848</v>
      </c>
      <c r="I14" s="107">
        <f t="shared" si="5"/>
        <v>91.387531773333421</v>
      </c>
      <c r="J14" s="107">
        <f t="shared" si="5"/>
        <v>95.515063435532014</v>
      </c>
      <c r="K14" s="13"/>
      <c r="L14" s="99">
        <f t="shared" si="3"/>
        <v>4.1275316621985922</v>
      </c>
      <c r="M14" s="30"/>
      <c r="N14" s="99">
        <f t="shared" si="4"/>
        <v>-4.4849365644679864</v>
      </c>
    </row>
    <row r="15" spans="2:14" ht="15.75" customHeight="1" x14ac:dyDescent="0.25">
      <c r="B15" s="13"/>
      <c r="C15" s="25" t="s">
        <v>193</v>
      </c>
      <c r="D15" s="13"/>
      <c r="E15" s="20">
        <f>AVERAGE(E30:E31)</f>
        <v>100</v>
      </c>
      <c r="F15" s="20">
        <f t="shared" ref="F15:J15" si="6">AVERAGE(F30:F31)</f>
        <v>107.58386248276949</v>
      </c>
      <c r="G15" s="20">
        <f t="shared" si="6"/>
        <v>111.33487385111818</v>
      </c>
      <c r="H15" s="20">
        <f t="shared" si="6"/>
        <v>114.26217687074529</v>
      </c>
      <c r="I15" s="20">
        <f t="shared" si="6"/>
        <v>118.99338275123007</v>
      </c>
      <c r="J15" s="20">
        <f t="shared" si="6"/>
        <v>124.78783381901403</v>
      </c>
      <c r="K15" s="13"/>
      <c r="L15" s="99">
        <f t="shared" si="3"/>
        <v>5.7944510677839531</v>
      </c>
      <c r="M15" s="30"/>
      <c r="N15" s="99">
        <f t="shared" si="4"/>
        <v>24.787833819014025</v>
      </c>
    </row>
    <row r="16" spans="2:14" ht="15.75" customHeight="1" x14ac:dyDescent="0.25">
      <c r="B16" s="13"/>
      <c r="C16" s="13"/>
      <c r="D16" s="13"/>
      <c r="E16" s="13"/>
      <c r="F16" s="13"/>
      <c r="G16" s="13"/>
      <c r="H16" s="13"/>
      <c r="I16" s="13"/>
      <c r="J16" s="13"/>
      <c r="K16" s="13"/>
      <c r="L16" s="30"/>
      <c r="M16" s="30"/>
      <c r="N16" s="30"/>
    </row>
    <row r="17" spans="2:14" ht="15.75" customHeight="1" x14ac:dyDescent="0.25">
      <c r="B17" s="118" t="s">
        <v>239</v>
      </c>
      <c r="C17" s="118"/>
      <c r="D17" s="100"/>
      <c r="E17" s="119" t="s">
        <v>191</v>
      </c>
      <c r="F17" s="119"/>
      <c r="G17" s="119"/>
      <c r="H17" s="119"/>
      <c r="I17" s="119"/>
      <c r="J17" s="119"/>
      <c r="K17" s="101"/>
      <c r="L17" s="102" t="s">
        <v>197</v>
      </c>
      <c r="M17" s="102"/>
      <c r="N17" s="102" t="s">
        <v>199</v>
      </c>
    </row>
    <row r="18" spans="2:14" ht="15.75" customHeight="1" x14ac:dyDescent="0.25">
      <c r="B18" s="118"/>
      <c r="C18" s="118"/>
      <c r="D18" s="103"/>
      <c r="E18" s="104">
        <v>2005</v>
      </c>
      <c r="F18" s="104">
        <v>2007</v>
      </c>
      <c r="G18" s="104">
        <v>2009</v>
      </c>
      <c r="H18" s="104">
        <v>2011</v>
      </c>
      <c r="I18" s="104">
        <v>2013</v>
      </c>
      <c r="J18" s="104">
        <v>2015</v>
      </c>
      <c r="K18" s="103"/>
      <c r="L18" s="105" t="s">
        <v>198</v>
      </c>
      <c r="M18" s="105"/>
      <c r="N18" s="105" t="s">
        <v>200</v>
      </c>
    </row>
    <row r="19" spans="2:14" ht="15.75" customHeight="1" x14ac:dyDescent="0.25">
      <c r="B19" s="24"/>
      <c r="C19" s="24"/>
      <c r="D19" s="24"/>
      <c r="E19" s="24"/>
      <c r="F19" s="24"/>
      <c r="G19" s="24"/>
      <c r="H19" s="24"/>
      <c r="I19" s="24"/>
      <c r="J19" s="24"/>
      <c r="K19" s="24"/>
      <c r="L19" s="98"/>
      <c r="M19" s="98"/>
      <c r="N19" s="98"/>
    </row>
    <row r="20" spans="2:14" ht="15.75" customHeight="1" x14ac:dyDescent="0.25">
      <c r="B20" s="108" t="s">
        <v>176</v>
      </c>
      <c r="C20" s="108" t="str">
        <f>Capacity!B4</f>
        <v>Infrastructure</v>
      </c>
      <c r="D20" s="109"/>
      <c r="E20" s="110">
        <f>Capacity!N18</f>
        <v>100</v>
      </c>
      <c r="F20" s="110">
        <f>Capacity!O18</f>
        <v>104.77678315488953</v>
      </c>
      <c r="G20" s="110">
        <f>Capacity!P18</f>
        <v>107.8184742187299</v>
      </c>
      <c r="H20" s="110">
        <f>Capacity!Q18</f>
        <v>108.16466368855933</v>
      </c>
      <c r="I20" s="110">
        <f>Capacity!R18</f>
        <v>103.6679358898557</v>
      </c>
      <c r="J20" s="110">
        <f>Capacity!S18</f>
        <v>108.88433051301499</v>
      </c>
      <c r="K20" s="24"/>
      <c r="L20" s="99">
        <f>J20-I20</f>
        <v>5.2163946231592888</v>
      </c>
      <c r="M20" s="99"/>
      <c r="N20" s="99">
        <f>J20-E20</f>
        <v>8.8843305130149872</v>
      </c>
    </row>
    <row r="21" spans="2:14" ht="15.75" customHeight="1" x14ac:dyDescent="0.25">
      <c r="B21" s="25" t="s">
        <v>176</v>
      </c>
      <c r="C21" s="25" t="str">
        <f>Capacity!B21</f>
        <v>Companies/institutions</v>
      </c>
      <c r="D21" s="25"/>
      <c r="E21" s="30">
        <f>Capacity!N40</f>
        <v>100</v>
      </c>
      <c r="F21" s="30">
        <f>Capacity!O40</f>
        <v>97.681699625167511</v>
      </c>
      <c r="G21" s="30">
        <f>Capacity!P40</f>
        <v>97.502722925249643</v>
      </c>
      <c r="H21" s="30">
        <f>Capacity!Q40</f>
        <v>99.441005927318798</v>
      </c>
      <c r="I21" s="30">
        <f>Capacity!R40</f>
        <v>97.51321796590689</v>
      </c>
      <c r="J21" s="30">
        <f>Capacity!S40</f>
        <v>95.714002033740854</v>
      </c>
      <c r="K21" s="25"/>
      <c r="L21" s="99">
        <f t="shared" ref="L21:L31" si="7">J21-I21</f>
        <v>-1.7992159321660353</v>
      </c>
      <c r="M21" s="99"/>
      <c r="N21" s="99">
        <f t="shared" ref="N21:N31" si="8">J21-E21</f>
        <v>-4.2859979662591456</v>
      </c>
    </row>
    <row r="22" spans="2:14" ht="15.75" customHeight="1" x14ac:dyDescent="0.25">
      <c r="B22" s="108" t="s">
        <v>176</v>
      </c>
      <c r="C22" s="111" t="str">
        <f>Capacity!B43</f>
        <v>Labour market</v>
      </c>
      <c r="D22" s="108"/>
      <c r="E22" s="110">
        <f>Capacity!N52</f>
        <v>100</v>
      </c>
      <c r="F22" s="110">
        <f>Capacity!O52</f>
        <v>105.00264327177031</v>
      </c>
      <c r="G22" s="110">
        <f>Capacity!P52</f>
        <v>111.25283262194048</v>
      </c>
      <c r="H22" s="110">
        <f>Capacity!Q52</f>
        <v>116.78827296673315</v>
      </c>
      <c r="I22" s="110">
        <f>Capacity!R52</f>
        <v>115.48471390787718</v>
      </c>
      <c r="J22" s="110">
        <f>Capacity!S52</f>
        <v>118.82374747922691</v>
      </c>
      <c r="K22" s="25"/>
      <c r="L22" s="99">
        <f t="shared" si="7"/>
        <v>3.3390335713497308</v>
      </c>
      <c r="M22" s="99"/>
      <c r="N22" s="99">
        <f t="shared" si="8"/>
        <v>18.82374747922691</v>
      </c>
    </row>
    <row r="23" spans="2:14" ht="15.75" customHeight="1" x14ac:dyDescent="0.25">
      <c r="B23" s="25" t="s">
        <v>181</v>
      </c>
      <c r="C23" s="29" t="str">
        <f>Participation!B4</f>
        <v>Visits</v>
      </c>
      <c r="D23" s="25"/>
      <c r="E23" s="30">
        <f>Participation!N16</f>
        <v>100</v>
      </c>
      <c r="F23" s="30">
        <f>Participation!O16</f>
        <v>102.29113821654168</v>
      </c>
      <c r="G23" s="30">
        <f>Participation!P16</f>
        <v>103.20672059841665</v>
      </c>
      <c r="H23" s="30">
        <f>Participation!Q16</f>
        <v>103.64330337202942</v>
      </c>
      <c r="I23" s="30">
        <f>Participation!R16</f>
        <v>100.68350208318249</v>
      </c>
      <c r="J23" s="30">
        <f>Participation!S16</f>
        <v>102.64905668689414</v>
      </c>
      <c r="K23" s="25"/>
      <c r="L23" s="99">
        <f t="shared" si="7"/>
        <v>1.9655546037116522</v>
      </c>
      <c r="M23" s="99"/>
      <c r="N23" s="99">
        <f t="shared" si="8"/>
        <v>2.6490566868941414</v>
      </c>
    </row>
    <row r="24" spans="2:14" ht="15.75" customHeight="1" x14ac:dyDescent="0.25">
      <c r="B24" s="108" t="s">
        <v>181</v>
      </c>
      <c r="C24" s="111" t="str">
        <f>Participation!B19</f>
        <v>Practise</v>
      </c>
      <c r="D24" s="108"/>
      <c r="E24" s="110">
        <f>Participation!N29</f>
        <v>100</v>
      </c>
      <c r="F24" s="110">
        <f>Participation!O29</f>
        <v>111.74087915522514</v>
      </c>
      <c r="G24" s="110">
        <f>Participation!P29</f>
        <v>95.347879117274772</v>
      </c>
      <c r="H24" s="110">
        <f>Participation!Q29</f>
        <v>85.507385916023495</v>
      </c>
      <c r="I24" s="110">
        <f>Participation!R29</f>
        <v>77.786346185793647</v>
      </c>
      <c r="J24" s="110">
        <f>Participation!S29</f>
        <v>72.995695623850153</v>
      </c>
      <c r="K24" s="25"/>
      <c r="L24" s="99">
        <f t="shared" si="7"/>
        <v>-4.7906505619434938</v>
      </c>
      <c r="M24" s="99"/>
      <c r="N24" s="99">
        <f t="shared" si="8"/>
        <v>-27.004304376149847</v>
      </c>
    </row>
    <row r="25" spans="2:14" ht="15.75" customHeight="1" x14ac:dyDescent="0.25">
      <c r="B25" s="25" t="s">
        <v>181</v>
      </c>
      <c r="C25" s="29" t="str">
        <f>Participation!B32</f>
        <v>Consumption</v>
      </c>
      <c r="D25" s="25"/>
      <c r="E25" s="30">
        <f>Participation!N40</f>
        <v>100</v>
      </c>
      <c r="F25" s="30">
        <f>Participation!O40</f>
        <v>101.10614876891349</v>
      </c>
      <c r="G25" s="30">
        <f>Participation!P40</f>
        <v>92.341621573487345</v>
      </c>
      <c r="H25" s="30">
        <f>Participation!Q40</f>
        <v>80.118566120426124</v>
      </c>
      <c r="I25" s="30">
        <f>Participation!R40</f>
        <v>57.346927966641687</v>
      </c>
      <c r="J25" s="30">
        <f>Participation!S40</f>
        <v>48.147356566010487</v>
      </c>
      <c r="K25" s="25"/>
      <c r="L25" s="99">
        <f t="shared" si="7"/>
        <v>-9.1995714006311999</v>
      </c>
      <c r="M25" s="99"/>
      <c r="N25" s="99">
        <f t="shared" si="8"/>
        <v>-51.852643433989513</v>
      </c>
    </row>
    <row r="26" spans="2:14" ht="15.75" customHeight="1" x14ac:dyDescent="0.25">
      <c r="B26" s="108" t="s">
        <v>181</v>
      </c>
      <c r="C26" s="111" t="str">
        <f>Participation!B43</f>
        <v>Volunteering and private donations</v>
      </c>
      <c r="D26" s="108"/>
      <c r="E26" s="110">
        <f>Participation!N50</f>
        <v>100</v>
      </c>
      <c r="F26" s="110">
        <f>Participation!O50</f>
        <v>100.5636286631414</v>
      </c>
      <c r="G26" s="110">
        <f>Participation!P50</f>
        <v>114.18860969289331</v>
      </c>
      <c r="H26" s="110">
        <f>Participation!Q50</f>
        <v>139.07318256464745</v>
      </c>
      <c r="I26" s="110">
        <f>Participation!R50</f>
        <v>159.38987619435053</v>
      </c>
      <c r="J26" s="110">
        <f>Participation!S50</f>
        <v>165.70890529687725</v>
      </c>
      <c r="K26" s="25"/>
      <c r="L26" s="99">
        <f t="shared" si="7"/>
        <v>6.3190291025267129</v>
      </c>
      <c r="M26" s="99"/>
      <c r="N26" s="99">
        <f t="shared" si="8"/>
        <v>65.708905296877248</v>
      </c>
    </row>
    <row r="27" spans="2:14" ht="15.75" customHeight="1" x14ac:dyDescent="0.25">
      <c r="B27" s="29" t="s">
        <v>240</v>
      </c>
      <c r="C27" s="29" t="str">
        <f>'Financial flows'!B5</f>
        <v>Income (excluding government contributions)</v>
      </c>
      <c r="D27" s="25"/>
      <c r="E27" s="30">
        <f>'Financial flows'!N24</f>
        <v>100</v>
      </c>
      <c r="F27" s="30">
        <f>'Financial flows'!O24</f>
        <v>111.51071614799537</v>
      </c>
      <c r="G27" s="30">
        <f>'Financial flows'!P24</f>
        <v>110.84192471027822</v>
      </c>
      <c r="H27" s="30">
        <f>'Financial flows'!Q24</f>
        <v>101.48544281651451</v>
      </c>
      <c r="I27" s="30">
        <f>'Financial flows'!R24</f>
        <v>96.544106755551894</v>
      </c>
      <c r="J27" s="30">
        <f>'Financial flows'!S24</f>
        <v>106.5254556616557</v>
      </c>
      <c r="K27" s="25"/>
      <c r="L27" s="99">
        <f t="shared" si="7"/>
        <v>9.9813489061038041</v>
      </c>
      <c r="M27" s="99"/>
      <c r="N27" s="99">
        <f t="shared" si="8"/>
        <v>6.5254556616556982</v>
      </c>
    </row>
    <row r="28" spans="2:14" ht="15.75" customHeight="1" x14ac:dyDescent="0.25">
      <c r="B28" s="111" t="s">
        <v>240</v>
      </c>
      <c r="C28" s="111" t="str">
        <f>'Financial flows'!B27</f>
        <v>Government contributions</v>
      </c>
      <c r="D28" s="108"/>
      <c r="E28" s="110">
        <f>'Financial flows'!N34</f>
        <v>100</v>
      </c>
      <c r="F28" s="110">
        <f>'Financial flows'!O34</f>
        <v>102.93153155536375</v>
      </c>
      <c r="G28" s="110">
        <f>'Financial flows'!P34</f>
        <v>110.28677003944453</v>
      </c>
      <c r="H28" s="110">
        <f>'Financial flows'!Q34</f>
        <v>98.092978962489994</v>
      </c>
      <c r="I28" s="110">
        <f>'Financial flows'!R34</f>
        <v>94.061861834196208</v>
      </c>
      <c r="J28" s="110">
        <f>'Financial flows'!S34</f>
        <v>94.1039525880432</v>
      </c>
      <c r="K28" s="25"/>
      <c r="L28" s="99">
        <f t="shared" si="7"/>
        <v>4.2090753846991902E-2</v>
      </c>
      <c r="M28" s="99"/>
      <c r="N28" s="99">
        <f t="shared" si="8"/>
        <v>-5.8960474119568005</v>
      </c>
    </row>
    <row r="29" spans="2:14" ht="15.75" customHeight="1" x14ac:dyDescent="0.25">
      <c r="B29" s="29" t="s">
        <v>240</v>
      </c>
      <c r="C29" s="29" t="str">
        <f>'Financial flows'!B37</f>
        <v>Turnover creative industries</v>
      </c>
      <c r="D29" s="25"/>
      <c r="E29" s="30">
        <f>'Financial flows'!N42</f>
        <v>100</v>
      </c>
      <c r="F29" s="30">
        <f>'Financial flows'!O42</f>
        <v>102.22752828447312</v>
      </c>
      <c r="G29" s="30">
        <f>'Financial flows'!P42</f>
        <v>92.653377737012363</v>
      </c>
      <c r="H29" s="30">
        <f>'Financial flows'!Q42</f>
        <v>90.112788726904085</v>
      </c>
      <c r="I29" s="30">
        <f>'Financial flows'!R42</f>
        <v>83.556626730252134</v>
      </c>
      <c r="J29" s="30">
        <f>'Financial flows'!S42</f>
        <v>85.915782056897157</v>
      </c>
      <c r="K29" s="25"/>
      <c r="L29" s="99">
        <f t="shared" si="7"/>
        <v>2.3591553266450234</v>
      </c>
      <c r="M29" s="99"/>
      <c r="N29" s="99">
        <f t="shared" si="8"/>
        <v>-14.084217943102843</v>
      </c>
    </row>
    <row r="30" spans="2:14" ht="15.75" customHeight="1" x14ac:dyDescent="0.25">
      <c r="B30" s="111" t="s">
        <v>193</v>
      </c>
      <c r="C30" s="111" t="str">
        <f>Competitiveness!B4</f>
        <v>National competitiveness</v>
      </c>
      <c r="D30" s="108"/>
      <c r="E30" s="110">
        <f>Competitiveness!N18</f>
        <v>100</v>
      </c>
      <c r="F30" s="110">
        <f>Competitiveness!O18</f>
        <v>113.7904909975513</v>
      </c>
      <c r="G30" s="110">
        <f>Competitiveness!P18</f>
        <v>116.73925746192631</v>
      </c>
      <c r="H30" s="110">
        <f>Competitiveness!Q18</f>
        <v>117.77080023748445</v>
      </c>
      <c r="I30" s="110">
        <f>Competitiveness!R18</f>
        <v>126.28522249259804</v>
      </c>
      <c r="J30" s="110">
        <f>Competitiveness!S18</f>
        <v>134.71400099300857</v>
      </c>
      <c r="K30" s="25"/>
      <c r="L30" s="99">
        <f t="shared" si="7"/>
        <v>8.4287785004105302</v>
      </c>
      <c r="M30" s="99"/>
      <c r="N30" s="99">
        <f t="shared" si="8"/>
        <v>34.714000993008568</v>
      </c>
    </row>
    <row r="31" spans="2:14" ht="15.75" customHeight="1" x14ac:dyDescent="0.25">
      <c r="B31" s="29" t="s">
        <v>193</v>
      </c>
      <c r="C31" s="29" t="str">
        <f>Competitiveness!B21</f>
        <v>International competitiveness</v>
      </c>
      <c r="D31" s="25"/>
      <c r="E31" s="30">
        <f>Competitiveness!N32</f>
        <v>100</v>
      </c>
      <c r="F31" s="30">
        <f>Competitiveness!O32</f>
        <v>101.37723396798769</v>
      </c>
      <c r="G31" s="30">
        <f>Competitiveness!P32</f>
        <v>105.93049024031002</v>
      </c>
      <c r="H31" s="30">
        <f>Competitiveness!Q32</f>
        <v>110.75355350400615</v>
      </c>
      <c r="I31" s="30">
        <f>Competitiveness!R32</f>
        <v>111.70154300986211</v>
      </c>
      <c r="J31" s="30">
        <f>Competitiveness!S32</f>
        <v>114.8616666450195</v>
      </c>
      <c r="K31" s="25"/>
      <c r="L31" s="99">
        <f t="shared" si="7"/>
        <v>3.1601236351573903</v>
      </c>
      <c r="M31" s="99"/>
      <c r="N31" s="99">
        <f t="shared" si="8"/>
        <v>14.861666645019497</v>
      </c>
    </row>
  </sheetData>
  <mergeCells count="6">
    <mergeCell ref="B4:C5"/>
    <mergeCell ref="E4:J4"/>
    <mergeCell ref="B17:C18"/>
    <mergeCell ref="E17:J17"/>
    <mergeCell ref="B9:C10"/>
    <mergeCell ref="E9:J9"/>
  </mergeCells>
  <conditionalFormatting sqref="L7">
    <cfRule type="colorScale" priority="8">
      <colorScale>
        <cfvo type="min"/>
        <cfvo type="percentile" val="50"/>
        <cfvo type="max"/>
        <color rgb="FFF8696B"/>
        <color rgb="FFFFEB84"/>
        <color rgb="FF63BE7B"/>
      </colorScale>
    </cfRule>
  </conditionalFormatting>
  <conditionalFormatting sqref="N7">
    <cfRule type="colorScale" priority="7">
      <colorScale>
        <cfvo type="min"/>
        <cfvo type="percentile" val="50"/>
        <cfvo type="max"/>
        <color rgb="FFF8696B"/>
        <color rgb="FFFFEB84"/>
        <color rgb="FF63BE7B"/>
      </colorScale>
    </cfRule>
  </conditionalFormatting>
  <conditionalFormatting sqref="L20:M31">
    <cfRule type="colorScale" priority="6">
      <colorScale>
        <cfvo type="min"/>
        <cfvo type="percentile" val="50"/>
        <cfvo type="max"/>
        <color rgb="FFF8696B"/>
        <color rgb="FFFFEB84"/>
        <color rgb="FF63BE7B"/>
      </colorScale>
    </cfRule>
  </conditionalFormatting>
  <conditionalFormatting sqref="N20:N31">
    <cfRule type="colorScale" priority="5">
      <colorScale>
        <cfvo type="min"/>
        <cfvo type="percentile" val="50"/>
        <cfvo type="max"/>
        <color rgb="FFF8696B"/>
        <color rgb="FFFFEB84"/>
        <color rgb="FF63BE7B"/>
      </colorScale>
    </cfRule>
  </conditionalFormatting>
  <conditionalFormatting sqref="L20:L31">
    <cfRule type="colorScale" priority="4">
      <colorScale>
        <cfvo type="min"/>
        <cfvo type="percentile" val="50"/>
        <cfvo type="max"/>
        <color rgb="FFF8696B"/>
        <color rgb="FFFFEB84"/>
        <color rgb="FF63BE7B"/>
      </colorScale>
    </cfRule>
  </conditionalFormatting>
  <conditionalFormatting sqref="N20:N31">
    <cfRule type="colorScale" priority="3">
      <colorScale>
        <cfvo type="min"/>
        <cfvo type="percentile" val="50"/>
        <cfvo type="max"/>
        <color rgb="FFF8696B"/>
        <color rgb="FFFFEB84"/>
        <color rgb="FF63BE7B"/>
      </colorScale>
    </cfRule>
  </conditionalFormatting>
  <conditionalFormatting sqref="L12:L16">
    <cfRule type="colorScale" priority="13">
      <colorScale>
        <cfvo type="min"/>
        <cfvo type="percentile" val="50"/>
        <cfvo type="max"/>
        <color rgb="FFF8696B"/>
        <color rgb="FFFFEB84"/>
        <color rgb="FF63BE7B"/>
      </colorScale>
    </cfRule>
  </conditionalFormatting>
  <conditionalFormatting sqref="N12:N15">
    <cfRule type="colorScale" priority="15">
      <colorScale>
        <cfvo type="min"/>
        <cfvo type="percentile" val="50"/>
        <cfvo type="max"/>
        <color rgb="FFF8696B"/>
        <color rgb="FFFFEB84"/>
        <color rgb="FF63BE7B"/>
      </colorScale>
    </cfRule>
  </conditionalFormatting>
  <conditionalFormatting sqref="L20:L31 L12:L15 L7">
    <cfRule type="colorScale" priority="2">
      <colorScale>
        <cfvo type="min"/>
        <cfvo type="percentile" val="50"/>
        <cfvo type="max"/>
        <color rgb="FFF8696B"/>
        <color rgb="FFFFEB84"/>
        <color rgb="FF63BE7B"/>
      </colorScale>
    </cfRule>
  </conditionalFormatting>
  <conditionalFormatting sqref="N20:N31 N12:N15 N7">
    <cfRule type="colorScale" priority="1">
      <colorScale>
        <cfvo type="min"/>
        <cfvo type="percentile" val="50"/>
        <cfvo type="max"/>
        <color rgb="FFF8696B"/>
        <color rgb="FFFFEB84"/>
        <color rgb="FF63BE7B"/>
      </colorScale>
    </cfRule>
  </conditionalFormatting>
  <pageMargins left="0.7" right="0.7" top="0.75" bottom="0.75" header="0.3" footer="0.3"/>
  <pageSetup paperSize="327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2"/>
  <sheetViews>
    <sheetView zoomScaleNormal="100" workbookViewId="0"/>
  </sheetViews>
  <sheetFormatPr defaultRowHeight="15.75" customHeight="1" x14ac:dyDescent="0.25"/>
  <cols>
    <col min="1" max="1" width="3.5703125" customWidth="1"/>
    <col min="2" max="2" width="5.28515625" customWidth="1"/>
    <col min="3" max="3" width="7.5703125" customWidth="1"/>
    <col min="4" max="4" width="71.42578125" customWidth="1"/>
    <col min="5" max="5" width="4.28515625" customWidth="1"/>
    <col min="13" max="13" width="4.28515625" customWidth="1"/>
    <col min="14" max="19" width="9.140625" style="81"/>
  </cols>
  <sheetData>
    <row r="2" spans="2:19" ht="21" customHeight="1" x14ac:dyDescent="0.35">
      <c r="B2" s="18" t="s">
        <v>176</v>
      </c>
      <c r="C2" s="1"/>
    </row>
    <row r="4" spans="2:19" ht="15.75" customHeight="1" x14ac:dyDescent="0.25">
      <c r="B4" s="120" t="s">
        <v>175</v>
      </c>
      <c r="C4" s="120"/>
      <c r="D4" s="120"/>
      <c r="E4" s="31"/>
      <c r="F4" s="32" t="s">
        <v>190</v>
      </c>
      <c r="G4" s="31"/>
      <c r="H4" s="31"/>
      <c r="I4" s="31"/>
      <c r="J4" s="31"/>
      <c r="K4" s="31"/>
      <c r="L4" s="31"/>
      <c r="M4" s="31"/>
      <c r="N4" s="36" t="s">
        <v>191</v>
      </c>
      <c r="O4" s="82"/>
      <c r="P4" s="82"/>
      <c r="Q4" s="82"/>
      <c r="R4" s="82"/>
      <c r="S4" s="82"/>
    </row>
    <row r="5" spans="2:19" ht="15.75" customHeight="1" x14ac:dyDescent="0.25">
      <c r="B5" s="120"/>
      <c r="C5" s="120"/>
      <c r="D5" s="120"/>
      <c r="E5" s="33"/>
      <c r="F5" s="33" t="s">
        <v>192</v>
      </c>
      <c r="G5" s="33">
        <v>2005</v>
      </c>
      <c r="H5" s="33">
        <v>2007</v>
      </c>
      <c r="I5" s="33">
        <v>2009</v>
      </c>
      <c r="J5" s="33">
        <v>2011</v>
      </c>
      <c r="K5" s="33">
        <v>2013</v>
      </c>
      <c r="L5" s="33">
        <v>2015</v>
      </c>
      <c r="M5" s="34"/>
      <c r="N5" s="83">
        <v>2005</v>
      </c>
      <c r="O5" s="83">
        <v>2007</v>
      </c>
      <c r="P5" s="83">
        <v>2009</v>
      </c>
      <c r="Q5" s="83">
        <v>2011</v>
      </c>
      <c r="R5" s="83">
        <v>2013</v>
      </c>
      <c r="S5" s="83">
        <v>2015</v>
      </c>
    </row>
    <row r="6" spans="2:19" ht="15.75" customHeight="1" x14ac:dyDescent="0.25">
      <c r="B6" s="24"/>
      <c r="C6" s="24"/>
      <c r="D6" s="24"/>
      <c r="E6" s="24"/>
      <c r="F6" s="24"/>
      <c r="G6" s="24"/>
      <c r="H6" s="24"/>
      <c r="I6" s="24"/>
      <c r="J6" s="24"/>
      <c r="K6" s="24"/>
      <c r="L6" s="24"/>
      <c r="M6" s="25"/>
      <c r="N6" s="84"/>
      <c r="O6" s="84"/>
      <c r="P6" s="84"/>
      <c r="Q6" s="84"/>
      <c r="R6" s="84"/>
      <c r="S6" s="84"/>
    </row>
    <row r="7" spans="2:19" ht="15.75" customHeight="1" x14ac:dyDescent="0.25">
      <c r="B7" s="40" t="s">
        <v>0</v>
      </c>
      <c r="C7" s="40" t="s">
        <v>10</v>
      </c>
      <c r="D7" s="41" t="s">
        <v>201</v>
      </c>
      <c r="E7" s="40"/>
      <c r="F7" s="40" t="s">
        <v>19</v>
      </c>
      <c r="G7" s="40">
        <v>6294</v>
      </c>
      <c r="H7" s="40">
        <v>6677</v>
      </c>
      <c r="I7" s="40">
        <v>7303</v>
      </c>
      <c r="J7" s="40">
        <v>7574</v>
      </c>
      <c r="K7" s="40">
        <v>7157</v>
      </c>
      <c r="L7" s="40">
        <v>7919</v>
      </c>
      <c r="M7" s="40"/>
      <c r="N7" s="42">
        <f>G7/$G7*100</f>
        <v>100</v>
      </c>
      <c r="O7" s="42">
        <f t="shared" ref="O7:S7" si="0">H7/$G7*100</f>
        <v>106.08516047028917</v>
      </c>
      <c r="P7" s="42">
        <f t="shared" si="0"/>
        <v>116.03114076898633</v>
      </c>
      <c r="Q7" s="42">
        <f t="shared" si="0"/>
        <v>120.33682872577059</v>
      </c>
      <c r="R7" s="42">
        <f t="shared" si="0"/>
        <v>113.71147124245313</v>
      </c>
      <c r="S7" s="42">
        <f t="shared" si="0"/>
        <v>125.81823959326341</v>
      </c>
    </row>
    <row r="8" spans="2:19" ht="15.75" customHeight="1" x14ac:dyDescent="0.25">
      <c r="B8" s="25" t="s">
        <v>1</v>
      </c>
      <c r="C8" s="25" t="s">
        <v>11</v>
      </c>
      <c r="D8" s="29" t="s">
        <v>202</v>
      </c>
      <c r="E8" s="25"/>
      <c r="F8" s="25" t="s">
        <v>19</v>
      </c>
      <c r="G8" s="25">
        <v>53785</v>
      </c>
      <c r="H8" s="25">
        <v>57391</v>
      </c>
      <c r="I8" s="25">
        <v>58364</v>
      </c>
      <c r="J8" s="25">
        <v>59004</v>
      </c>
      <c r="K8" s="25">
        <v>50692</v>
      </c>
      <c r="L8" s="25">
        <v>52467</v>
      </c>
      <c r="M8" s="25"/>
      <c r="N8" s="30">
        <f>G8/$G8*100</f>
        <v>100</v>
      </c>
      <c r="O8" s="30">
        <f t="shared" ref="O8:O15" si="1">H8/$G8*100</f>
        <v>106.70447150692573</v>
      </c>
      <c r="P8" s="30">
        <f t="shared" ref="P8:P15" si="2">I8/$G8*100</f>
        <v>108.5135260760435</v>
      </c>
      <c r="Q8" s="30">
        <f t="shared" ref="Q8:Q15" si="3">J8/$G8*100</f>
        <v>109.70344891698429</v>
      </c>
      <c r="R8" s="30">
        <f t="shared" ref="R8:R15" si="4">K8/$G8*100</f>
        <v>94.249326020265883</v>
      </c>
      <c r="S8" s="30">
        <f t="shared" ref="S8:S15" si="5">L8/$G8*100</f>
        <v>97.549502649437585</v>
      </c>
    </row>
    <row r="9" spans="2:19" ht="15.75" customHeight="1" x14ac:dyDescent="0.25">
      <c r="B9" s="40" t="s">
        <v>2</v>
      </c>
      <c r="C9" s="40" t="s">
        <v>12</v>
      </c>
      <c r="D9" s="41" t="s">
        <v>203</v>
      </c>
      <c r="E9" s="40"/>
      <c r="F9" s="40" t="s">
        <v>19</v>
      </c>
      <c r="G9" s="40">
        <v>502</v>
      </c>
      <c r="H9" s="40">
        <v>533</v>
      </c>
      <c r="I9" s="40">
        <v>522</v>
      </c>
      <c r="J9" s="40">
        <v>537</v>
      </c>
      <c r="K9" s="40">
        <v>522</v>
      </c>
      <c r="L9" s="40">
        <v>542</v>
      </c>
      <c r="M9" s="40"/>
      <c r="N9" s="42">
        <f t="shared" ref="N9:N15" si="6">G9/$G9*100</f>
        <v>100</v>
      </c>
      <c r="O9" s="42">
        <f t="shared" si="1"/>
        <v>106.17529880478087</v>
      </c>
      <c r="P9" s="42">
        <f t="shared" si="2"/>
        <v>103.98406374501991</v>
      </c>
      <c r="Q9" s="42">
        <f t="shared" si="3"/>
        <v>106.97211155378486</v>
      </c>
      <c r="R9" s="42">
        <f t="shared" si="4"/>
        <v>103.98406374501991</v>
      </c>
      <c r="S9" s="42">
        <f t="shared" si="5"/>
        <v>107.96812749003983</v>
      </c>
    </row>
    <row r="10" spans="2:19" ht="15.75" customHeight="1" x14ac:dyDescent="0.25">
      <c r="B10" s="25" t="s">
        <v>3</v>
      </c>
      <c r="C10" s="25" t="s">
        <v>13</v>
      </c>
      <c r="D10" s="29" t="s">
        <v>204</v>
      </c>
      <c r="E10" s="25"/>
      <c r="F10" s="25" t="s">
        <v>20</v>
      </c>
      <c r="G10" s="25">
        <v>35440</v>
      </c>
      <c r="H10" s="25">
        <v>33921</v>
      </c>
      <c r="I10" s="25">
        <v>32088</v>
      </c>
      <c r="J10" s="25">
        <v>30667</v>
      </c>
      <c r="K10" s="25">
        <v>27411</v>
      </c>
      <c r="L10" s="25">
        <v>25356</v>
      </c>
      <c r="M10" s="25"/>
      <c r="N10" s="30">
        <f t="shared" si="6"/>
        <v>100</v>
      </c>
      <c r="O10" s="30">
        <f t="shared" si="1"/>
        <v>95.713882618510155</v>
      </c>
      <c r="P10" s="30">
        <f t="shared" si="2"/>
        <v>90.541760722347632</v>
      </c>
      <c r="Q10" s="30">
        <f t="shared" si="3"/>
        <v>86.532167042889384</v>
      </c>
      <c r="R10" s="30">
        <f t="shared" si="4"/>
        <v>77.34480812641084</v>
      </c>
      <c r="S10" s="30">
        <f t="shared" si="5"/>
        <v>71.546275395033859</v>
      </c>
    </row>
    <row r="11" spans="2:19" ht="15.75" customHeight="1" x14ac:dyDescent="0.25">
      <c r="B11" s="40" t="s">
        <v>4</v>
      </c>
      <c r="C11" s="40" t="s">
        <v>14</v>
      </c>
      <c r="D11" s="41" t="s">
        <v>242</v>
      </c>
      <c r="E11" s="40"/>
      <c r="F11" s="40" t="s">
        <v>19</v>
      </c>
      <c r="G11" s="40">
        <v>2041</v>
      </c>
      <c r="H11" s="40">
        <v>2420</v>
      </c>
      <c r="I11" s="40">
        <v>2143</v>
      </c>
      <c r="J11" s="40">
        <v>1974</v>
      </c>
      <c r="K11" s="40">
        <v>1921</v>
      </c>
      <c r="L11" s="40">
        <v>2062</v>
      </c>
      <c r="M11" s="40"/>
      <c r="N11" s="42">
        <f t="shared" si="6"/>
        <v>100</v>
      </c>
      <c r="O11" s="42">
        <f t="shared" si="1"/>
        <v>118.56932876041155</v>
      </c>
      <c r="P11" s="42">
        <f t="shared" si="2"/>
        <v>104.99755022048016</v>
      </c>
      <c r="Q11" s="42">
        <f t="shared" si="3"/>
        <v>96.717295443410094</v>
      </c>
      <c r="R11" s="42">
        <f t="shared" si="4"/>
        <v>94.120529152376292</v>
      </c>
      <c r="S11" s="42">
        <f t="shared" si="5"/>
        <v>101.02890739833414</v>
      </c>
    </row>
    <row r="12" spans="2:19" ht="15.75" customHeight="1" x14ac:dyDescent="0.25">
      <c r="B12" s="25" t="s">
        <v>5</v>
      </c>
      <c r="C12" s="25" t="s">
        <v>15</v>
      </c>
      <c r="D12" s="29" t="s">
        <v>243</v>
      </c>
      <c r="E12" s="25"/>
      <c r="F12" s="25" t="s">
        <v>19</v>
      </c>
      <c r="G12" s="25"/>
      <c r="H12" s="25">
        <v>14793</v>
      </c>
      <c r="I12" s="25">
        <v>16461</v>
      </c>
      <c r="J12" s="25">
        <v>16632</v>
      </c>
      <c r="K12" s="25">
        <v>16582</v>
      </c>
      <c r="L12" s="25">
        <v>16242</v>
      </c>
      <c r="M12" s="25"/>
      <c r="N12" s="30"/>
      <c r="O12" s="30">
        <f>H12/$H12*100</f>
        <v>100</v>
      </c>
      <c r="P12" s="30">
        <f t="shared" ref="P12:S12" si="7">I12/$H12*100</f>
        <v>111.27560332589739</v>
      </c>
      <c r="Q12" s="30">
        <f t="shared" si="7"/>
        <v>112.43155546542283</v>
      </c>
      <c r="R12" s="30">
        <f t="shared" si="7"/>
        <v>112.09355776380721</v>
      </c>
      <c r="S12" s="30">
        <f t="shared" si="7"/>
        <v>109.79517339282093</v>
      </c>
    </row>
    <row r="13" spans="2:19" ht="15.75" customHeight="1" x14ac:dyDescent="0.25">
      <c r="B13" s="40" t="s">
        <v>6</v>
      </c>
      <c r="C13" s="40" t="s">
        <v>16</v>
      </c>
      <c r="D13" s="41" t="s">
        <v>205</v>
      </c>
      <c r="E13" s="40"/>
      <c r="F13" s="40" t="s">
        <v>19</v>
      </c>
      <c r="G13" s="40">
        <v>324</v>
      </c>
      <c r="H13" s="40">
        <v>292</v>
      </c>
      <c r="I13" s="40">
        <v>334</v>
      </c>
      <c r="J13" s="40">
        <v>343</v>
      </c>
      <c r="K13" s="40">
        <v>353</v>
      </c>
      <c r="L13" s="40">
        <v>371</v>
      </c>
      <c r="M13" s="40"/>
      <c r="N13" s="42">
        <f t="shared" si="6"/>
        <v>100</v>
      </c>
      <c r="O13" s="42">
        <f t="shared" si="1"/>
        <v>90.123456790123456</v>
      </c>
      <c r="P13" s="42">
        <f t="shared" si="2"/>
        <v>103.08641975308642</v>
      </c>
      <c r="Q13" s="42">
        <f t="shared" si="3"/>
        <v>105.8641975308642</v>
      </c>
      <c r="R13" s="42">
        <f t="shared" si="4"/>
        <v>108.95061728395061</v>
      </c>
      <c r="S13" s="42">
        <f t="shared" si="5"/>
        <v>114.50617283950618</v>
      </c>
    </row>
    <row r="14" spans="2:19" ht="15.75" customHeight="1" x14ac:dyDescent="0.25">
      <c r="B14" s="25" t="s">
        <v>7</v>
      </c>
      <c r="C14" s="25" t="s">
        <v>17</v>
      </c>
      <c r="D14" s="29" t="s">
        <v>289</v>
      </c>
      <c r="E14" s="25"/>
      <c r="F14" s="25" t="s">
        <v>19</v>
      </c>
      <c r="G14" s="25">
        <v>625</v>
      </c>
      <c r="H14" s="25">
        <v>630</v>
      </c>
      <c r="I14" s="25">
        <v>661</v>
      </c>
      <c r="J14" s="25">
        <v>721</v>
      </c>
      <c r="K14" s="25">
        <v>756</v>
      </c>
      <c r="L14" s="25">
        <v>817</v>
      </c>
      <c r="M14" s="25"/>
      <c r="N14" s="30">
        <f t="shared" si="6"/>
        <v>100</v>
      </c>
      <c r="O14" s="30">
        <f t="shared" si="1"/>
        <v>100.8</v>
      </c>
      <c r="P14" s="30">
        <f t="shared" si="2"/>
        <v>105.76</v>
      </c>
      <c r="Q14" s="30">
        <f t="shared" si="3"/>
        <v>115.36</v>
      </c>
      <c r="R14" s="30">
        <f t="shared" si="4"/>
        <v>120.96000000000001</v>
      </c>
      <c r="S14" s="30">
        <f t="shared" si="5"/>
        <v>130.72</v>
      </c>
    </row>
    <row r="15" spans="2:19" ht="15.75" customHeight="1" x14ac:dyDescent="0.25">
      <c r="B15" s="40" t="s">
        <v>8</v>
      </c>
      <c r="C15" s="40" t="s">
        <v>18</v>
      </c>
      <c r="D15" s="41" t="s">
        <v>290</v>
      </c>
      <c r="E15" s="40"/>
      <c r="F15" s="40" t="s">
        <v>20</v>
      </c>
      <c r="G15" s="40">
        <v>108</v>
      </c>
      <c r="H15" s="40">
        <v>106.10000000000001</v>
      </c>
      <c r="I15" s="40">
        <v>114.7</v>
      </c>
      <c r="J15" s="40">
        <v>120.2</v>
      </c>
      <c r="K15" s="40">
        <v>125.60000000000001</v>
      </c>
      <c r="L15" s="40">
        <v>134.80000000000001</v>
      </c>
      <c r="M15" s="40"/>
      <c r="N15" s="42">
        <f t="shared" si="6"/>
        <v>100</v>
      </c>
      <c r="O15" s="42">
        <f t="shared" si="1"/>
        <v>98.240740740740748</v>
      </c>
      <c r="P15" s="42">
        <f t="shared" si="2"/>
        <v>106.20370370370371</v>
      </c>
      <c r="Q15" s="42">
        <f t="shared" si="3"/>
        <v>111.29629629629629</v>
      </c>
      <c r="R15" s="42">
        <f t="shared" si="4"/>
        <v>116.2962962962963</v>
      </c>
      <c r="S15" s="42">
        <f t="shared" si="5"/>
        <v>124.81481481481482</v>
      </c>
    </row>
    <row r="16" spans="2:19" ht="15.75" customHeight="1" x14ac:dyDescent="0.25">
      <c r="B16" s="25" t="s">
        <v>9</v>
      </c>
      <c r="C16" s="25" t="s">
        <v>327</v>
      </c>
      <c r="D16" s="29" t="s">
        <v>329</v>
      </c>
      <c r="E16" s="25"/>
      <c r="F16" s="25" t="s">
        <v>19</v>
      </c>
      <c r="G16" s="25">
        <v>4631</v>
      </c>
      <c r="H16" s="25">
        <v>5584</v>
      </c>
      <c r="I16" s="25">
        <v>5918</v>
      </c>
      <c r="J16" s="25">
        <v>5392</v>
      </c>
      <c r="K16" s="25">
        <v>4398</v>
      </c>
      <c r="L16" s="25">
        <v>4867</v>
      </c>
      <c r="M16" s="25"/>
      <c r="N16" s="30">
        <v>100</v>
      </c>
      <c r="O16" s="30">
        <f>H16/$G$16*100</f>
        <v>120.57870870222413</v>
      </c>
      <c r="P16" s="30">
        <f>I16/$G$16*100</f>
        <v>127.79097387173397</v>
      </c>
      <c r="Q16" s="30">
        <f>J16/$G$16*100</f>
        <v>116.43273591017058</v>
      </c>
      <c r="R16" s="30">
        <f>K16/$G$16*100</f>
        <v>94.968689267976686</v>
      </c>
      <c r="S16" s="30">
        <f>L16/$G$16*100</f>
        <v>105.09609155689917</v>
      </c>
    </row>
    <row r="17" spans="2:19" ht="15.75" customHeight="1" x14ac:dyDescent="0.25">
      <c r="B17" s="4"/>
      <c r="C17" s="4"/>
      <c r="D17" s="5"/>
      <c r="E17" s="5"/>
      <c r="F17" s="5"/>
      <c r="G17" s="5"/>
      <c r="H17" s="5"/>
      <c r="I17" s="5"/>
      <c r="J17" s="5"/>
      <c r="K17" s="5"/>
      <c r="L17" s="5"/>
      <c r="M17" s="5"/>
      <c r="N17" s="85"/>
      <c r="O17" s="85"/>
      <c r="P17" s="85"/>
      <c r="Q17" s="85"/>
      <c r="R17" s="85"/>
      <c r="S17" s="85"/>
    </row>
    <row r="18" spans="2:19" ht="15.75" customHeight="1" x14ac:dyDescent="0.25">
      <c r="B18" s="35"/>
      <c r="C18" s="35"/>
      <c r="D18" s="32" t="s">
        <v>244</v>
      </c>
      <c r="E18" s="35"/>
      <c r="F18" s="35"/>
      <c r="G18" s="35"/>
      <c r="H18" s="35"/>
      <c r="I18" s="35"/>
      <c r="J18" s="35"/>
      <c r="K18" s="35"/>
      <c r="L18" s="35"/>
      <c r="M18" s="35"/>
      <c r="N18" s="36">
        <f>AVERAGE(N7:N16)</f>
        <v>100</v>
      </c>
      <c r="O18" s="36">
        <f>AVERAGE(O7:O11,O13:O16)</f>
        <v>104.77678315488953</v>
      </c>
      <c r="P18" s="36">
        <f>AVERAGE(P7:P16)</f>
        <v>107.8184742187299</v>
      </c>
      <c r="Q18" s="36">
        <f>AVERAGE(Q7:Q16)</f>
        <v>108.16466368855933</v>
      </c>
      <c r="R18" s="36">
        <f>AVERAGE(R7:R16)</f>
        <v>103.6679358898557</v>
      </c>
      <c r="S18" s="36">
        <f>AVERAGE(S7:S16)</f>
        <v>108.88433051301499</v>
      </c>
    </row>
    <row r="21" spans="2:19" ht="15.75" customHeight="1" x14ac:dyDescent="0.25">
      <c r="B21" s="120" t="s">
        <v>177</v>
      </c>
      <c r="C21" s="120"/>
      <c r="D21" s="120"/>
      <c r="E21" s="35"/>
      <c r="F21" s="32" t="s">
        <v>190</v>
      </c>
      <c r="G21" s="31"/>
      <c r="H21" s="31"/>
      <c r="I21" s="31"/>
      <c r="J21" s="31"/>
      <c r="K21" s="31"/>
      <c r="L21" s="31"/>
      <c r="M21" s="31"/>
      <c r="N21" s="36" t="s">
        <v>191</v>
      </c>
      <c r="O21" s="82"/>
      <c r="P21" s="82"/>
      <c r="Q21" s="82"/>
      <c r="R21" s="82"/>
      <c r="S21" s="82"/>
    </row>
    <row r="22" spans="2:19" ht="15.75" customHeight="1" x14ac:dyDescent="0.25">
      <c r="B22" s="120"/>
      <c r="C22" s="120"/>
      <c r="D22" s="120"/>
      <c r="E22" s="35"/>
      <c r="F22" s="33" t="s">
        <v>192</v>
      </c>
      <c r="G22" s="33">
        <v>2005</v>
      </c>
      <c r="H22" s="33">
        <v>2007</v>
      </c>
      <c r="I22" s="33">
        <v>2009</v>
      </c>
      <c r="J22" s="33">
        <v>2011</v>
      </c>
      <c r="K22" s="33">
        <v>2013</v>
      </c>
      <c r="L22" s="33">
        <v>2015</v>
      </c>
      <c r="M22" s="34"/>
      <c r="N22" s="83">
        <v>2005</v>
      </c>
      <c r="O22" s="83">
        <v>2007</v>
      </c>
      <c r="P22" s="83">
        <v>2009</v>
      </c>
      <c r="Q22" s="83">
        <v>2011</v>
      </c>
      <c r="R22" s="83">
        <v>2013</v>
      </c>
      <c r="S22" s="83">
        <v>2015</v>
      </c>
    </row>
    <row r="24" spans="2:19" ht="15.75" customHeight="1" x14ac:dyDescent="0.25">
      <c r="B24" s="21" t="s">
        <v>21</v>
      </c>
      <c r="C24" s="21" t="s">
        <v>35</v>
      </c>
      <c r="D24" s="21" t="s">
        <v>206</v>
      </c>
      <c r="E24" s="21"/>
      <c r="F24" s="21" t="s">
        <v>19</v>
      </c>
      <c r="G24" s="21">
        <v>147</v>
      </c>
      <c r="H24" s="21">
        <v>160</v>
      </c>
      <c r="I24" s="21">
        <v>152</v>
      </c>
      <c r="J24" s="21">
        <v>151</v>
      </c>
      <c r="K24" s="21">
        <v>147</v>
      </c>
      <c r="L24" s="21">
        <v>123</v>
      </c>
      <c r="M24" s="21"/>
      <c r="N24" s="42">
        <f>G24/$G24*100</f>
        <v>100</v>
      </c>
      <c r="O24" s="42">
        <f t="shared" ref="O24:S38" si="8">H24/$G24*100</f>
        <v>108.84353741496599</v>
      </c>
      <c r="P24" s="42">
        <f t="shared" si="8"/>
        <v>103.4013605442177</v>
      </c>
      <c r="Q24" s="42">
        <f t="shared" si="8"/>
        <v>102.72108843537416</v>
      </c>
      <c r="R24" s="42">
        <f t="shared" si="8"/>
        <v>100</v>
      </c>
      <c r="S24" s="42">
        <f t="shared" si="8"/>
        <v>83.673469387755105</v>
      </c>
    </row>
    <row r="25" spans="2:19" ht="15.75" customHeight="1" x14ac:dyDescent="0.25">
      <c r="B25" s="13" t="s">
        <v>22</v>
      </c>
      <c r="C25" s="3" t="s">
        <v>36</v>
      </c>
      <c r="D25" s="3" t="s">
        <v>245</v>
      </c>
      <c r="E25" s="3"/>
      <c r="F25" s="3" t="s">
        <v>19</v>
      </c>
      <c r="G25" s="3">
        <v>73</v>
      </c>
      <c r="H25" s="3">
        <v>60</v>
      </c>
      <c r="I25" s="3">
        <v>54</v>
      </c>
      <c r="J25" s="3">
        <v>57</v>
      </c>
      <c r="K25" s="3">
        <v>58</v>
      </c>
      <c r="L25" s="3">
        <v>58</v>
      </c>
      <c r="M25" s="3"/>
      <c r="N25" s="30">
        <f t="shared" ref="N25:N38" si="9">G25/$G25*100</f>
        <v>100</v>
      </c>
      <c r="O25" s="30">
        <f t="shared" si="8"/>
        <v>82.191780821917803</v>
      </c>
      <c r="P25" s="30">
        <f t="shared" si="8"/>
        <v>73.972602739726028</v>
      </c>
      <c r="Q25" s="30">
        <f t="shared" si="8"/>
        <v>78.082191780821915</v>
      </c>
      <c r="R25" s="30">
        <f t="shared" si="8"/>
        <v>79.452054794520549</v>
      </c>
      <c r="S25" s="30">
        <f t="shared" si="8"/>
        <v>79.452054794520549</v>
      </c>
    </row>
    <row r="26" spans="2:19" ht="15.75" customHeight="1" x14ac:dyDescent="0.25">
      <c r="B26" s="21" t="s">
        <v>23</v>
      </c>
      <c r="C26" s="21" t="s">
        <v>37</v>
      </c>
      <c r="D26" s="21" t="s">
        <v>246</v>
      </c>
      <c r="E26" s="21"/>
      <c r="F26" s="21" t="s">
        <v>19</v>
      </c>
      <c r="G26" s="21">
        <v>211</v>
      </c>
      <c r="H26" s="21">
        <v>180</v>
      </c>
      <c r="I26" s="21">
        <v>175</v>
      </c>
      <c r="J26" s="21">
        <v>158</v>
      </c>
      <c r="K26" s="21">
        <v>134</v>
      </c>
      <c r="L26" s="21">
        <v>107</v>
      </c>
      <c r="M26" s="21"/>
      <c r="N26" s="42">
        <f t="shared" si="9"/>
        <v>100</v>
      </c>
      <c r="O26" s="42">
        <f t="shared" si="8"/>
        <v>85.308056872037923</v>
      </c>
      <c r="P26" s="42">
        <f t="shared" si="8"/>
        <v>82.938388625592424</v>
      </c>
      <c r="Q26" s="42">
        <f t="shared" si="8"/>
        <v>74.881516587677723</v>
      </c>
      <c r="R26" s="42">
        <f t="shared" si="8"/>
        <v>63.507109004739334</v>
      </c>
      <c r="S26" s="42">
        <f t="shared" si="8"/>
        <v>50.710900473933648</v>
      </c>
    </row>
    <row r="27" spans="2:19" ht="15.75" customHeight="1" x14ac:dyDescent="0.25">
      <c r="B27" s="13" t="s">
        <v>24</v>
      </c>
      <c r="C27" s="3" t="s">
        <v>38</v>
      </c>
      <c r="D27" s="3" t="s">
        <v>207</v>
      </c>
      <c r="E27" s="3"/>
      <c r="F27" s="3" t="s">
        <v>19</v>
      </c>
      <c r="G27" s="3">
        <v>341</v>
      </c>
      <c r="H27" s="3">
        <v>202</v>
      </c>
      <c r="I27" s="3">
        <v>171</v>
      </c>
      <c r="J27" s="3">
        <v>163</v>
      </c>
      <c r="K27" s="3">
        <v>160</v>
      </c>
      <c r="L27" s="3">
        <v>156</v>
      </c>
      <c r="M27" s="3"/>
      <c r="N27" s="30">
        <f t="shared" si="9"/>
        <v>100</v>
      </c>
      <c r="O27" s="30">
        <f t="shared" si="8"/>
        <v>59.2375366568915</v>
      </c>
      <c r="P27" s="30">
        <f t="shared" si="8"/>
        <v>50.146627565982406</v>
      </c>
      <c r="Q27" s="30">
        <f t="shared" si="8"/>
        <v>47.800586510263933</v>
      </c>
      <c r="R27" s="30">
        <f t="shared" si="8"/>
        <v>46.920821114369502</v>
      </c>
      <c r="S27" s="30">
        <f t="shared" si="8"/>
        <v>45.747800586510259</v>
      </c>
    </row>
    <row r="28" spans="2:19" ht="15.75" customHeight="1" x14ac:dyDescent="0.25">
      <c r="B28" s="21" t="s">
        <v>25</v>
      </c>
      <c r="C28" s="21" t="s">
        <v>39</v>
      </c>
      <c r="D28" s="21" t="s">
        <v>247</v>
      </c>
      <c r="E28" s="21"/>
      <c r="F28" s="21" t="s">
        <v>19</v>
      </c>
      <c r="G28" s="21">
        <v>775</v>
      </c>
      <c r="H28" s="21">
        <v>773</v>
      </c>
      <c r="I28" s="21">
        <v>810</v>
      </c>
      <c r="J28" s="21">
        <v>788</v>
      </c>
      <c r="K28" s="21">
        <v>799</v>
      </c>
      <c r="L28" s="21">
        <v>685</v>
      </c>
      <c r="M28" s="21"/>
      <c r="N28" s="42">
        <f t="shared" si="9"/>
        <v>100</v>
      </c>
      <c r="O28" s="42">
        <f t="shared" si="8"/>
        <v>99.741935483870975</v>
      </c>
      <c r="P28" s="42">
        <f t="shared" si="8"/>
        <v>104.51612903225806</v>
      </c>
      <c r="Q28" s="42">
        <f t="shared" si="8"/>
        <v>101.67741935483872</v>
      </c>
      <c r="R28" s="42">
        <f t="shared" si="8"/>
        <v>103.09677419354838</v>
      </c>
      <c r="S28" s="42">
        <f t="shared" si="8"/>
        <v>88.387096774193552</v>
      </c>
    </row>
    <row r="29" spans="2:19" ht="15.75" customHeight="1" x14ac:dyDescent="0.25">
      <c r="B29" s="13" t="s">
        <v>26</v>
      </c>
      <c r="C29" s="3" t="s">
        <v>40</v>
      </c>
      <c r="D29" s="3" t="s">
        <v>208</v>
      </c>
      <c r="E29" s="3"/>
      <c r="F29" s="3" t="s">
        <v>19</v>
      </c>
      <c r="G29" s="3">
        <v>59375</v>
      </c>
      <c r="H29" s="3">
        <v>60461</v>
      </c>
      <c r="I29" s="3">
        <v>60711</v>
      </c>
      <c r="J29" s="3">
        <v>61261</v>
      </c>
      <c r="K29" s="3">
        <v>61730</v>
      </c>
      <c r="L29" s="3">
        <v>61847</v>
      </c>
      <c r="M29" s="13"/>
      <c r="N29" s="30">
        <f t="shared" si="9"/>
        <v>100</v>
      </c>
      <c r="O29" s="30">
        <f t="shared" si="8"/>
        <v>101.82905263157895</v>
      </c>
      <c r="P29" s="30">
        <f t="shared" si="8"/>
        <v>102.25010526315789</v>
      </c>
      <c r="Q29" s="30">
        <f t="shared" si="8"/>
        <v>103.17642105263158</v>
      </c>
      <c r="R29" s="30">
        <f t="shared" si="8"/>
        <v>103.96631578947368</v>
      </c>
      <c r="S29" s="30">
        <f t="shared" si="8"/>
        <v>104.16336842105262</v>
      </c>
    </row>
    <row r="30" spans="2:19" ht="15.75" customHeight="1" x14ac:dyDescent="0.25">
      <c r="B30" s="21" t="s">
        <v>27</v>
      </c>
      <c r="C30" s="21" t="s">
        <v>41</v>
      </c>
      <c r="D30" s="21" t="s">
        <v>209</v>
      </c>
      <c r="E30" s="21"/>
      <c r="F30" s="21" t="s">
        <v>19</v>
      </c>
      <c r="G30" s="21">
        <v>361</v>
      </c>
      <c r="H30" s="21">
        <v>398</v>
      </c>
      <c r="I30" s="21">
        <v>418</v>
      </c>
      <c r="J30" s="21">
        <v>439</v>
      </c>
      <c r="K30" s="21">
        <v>458</v>
      </c>
      <c r="L30" s="21">
        <v>468</v>
      </c>
      <c r="M30" s="21"/>
      <c r="N30" s="42">
        <f t="shared" si="9"/>
        <v>100</v>
      </c>
      <c r="O30" s="42">
        <f t="shared" si="8"/>
        <v>110.24930747922437</v>
      </c>
      <c r="P30" s="42">
        <f t="shared" si="8"/>
        <v>115.78947368421053</v>
      </c>
      <c r="Q30" s="42">
        <f t="shared" si="8"/>
        <v>121.60664819944597</v>
      </c>
      <c r="R30" s="42">
        <f t="shared" si="8"/>
        <v>126.86980609418283</v>
      </c>
      <c r="S30" s="42">
        <f t="shared" si="8"/>
        <v>129.63988919667591</v>
      </c>
    </row>
    <row r="31" spans="2:19" ht="15.75" customHeight="1" x14ac:dyDescent="0.25">
      <c r="B31" s="13" t="s">
        <v>28</v>
      </c>
      <c r="C31" s="3" t="s">
        <v>42</v>
      </c>
      <c r="D31" s="3" t="s">
        <v>210</v>
      </c>
      <c r="E31" s="3"/>
      <c r="F31" s="3" t="s">
        <v>19</v>
      </c>
      <c r="G31" s="3">
        <v>1462</v>
      </c>
      <c r="H31" s="3">
        <v>1481</v>
      </c>
      <c r="I31" s="3">
        <v>1514</v>
      </c>
      <c r="J31" s="3">
        <v>1524</v>
      </c>
      <c r="K31" s="3">
        <v>1469</v>
      </c>
      <c r="L31" s="3">
        <v>1525</v>
      </c>
      <c r="M31" s="3"/>
      <c r="N31" s="30">
        <f t="shared" si="9"/>
        <v>100</v>
      </c>
      <c r="O31" s="30">
        <f t="shared" si="8"/>
        <v>101.29958960328318</v>
      </c>
      <c r="P31" s="30">
        <f t="shared" si="8"/>
        <v>103.55677154582763</v>
      </c>
      <c r="Q31" s="30">
        <f t="shared" si="8"/>
        <v>104.2407660738714</v>
      </c>
      <c r="R31" s="30">
        <f t="shared" si="8"/>
        <v>100.47879616963064</v>
      </c>
      <c r="S31" s="30">
        <f t="shared" si="8"/>
        <v>104.3091655266758</v>
      </c>
    </row>
    <row r="32" spans="2:19" ht="15.75" customHeight="1" x14ac:dyDescent="0.25">
      <c r="B32" s="21" t="s">
        <v>29</v>
      </c>
      <c r="C32" s="21" t="s">
        <v>43</v>
      </c>
      <c r="D32" s="21" t="s">
        <v>248</v>
      </c>
      <c r="E32" s="21"/>
      <c r="F32" s="21" t="s">
        <v>19</v>
      </c>
      <c r="G32" s="21">
        <v>431</v>
      </c>
      <c r="H32" s="21">
        <v>429</v>
      </c>
      <c r="I32" s="21">
        <v>413</v>
      </c>
      <c r="J32" s="21">
        <v>399</v>
      </c>
      <c r="K32" s="21">
        <v>383</v>
      </c>
      <c r="L32" s="21">
        <v>353</v>
      </c>
      <c r="M32" s="21"/>
      <c r="N32" s="42">
        <f t="shared" si="9"/>
        <v>100</v>
      </c>
      <c r="O32" s="42">
        <f t="shared" si="8"/>
        <v>99.535962877030158</v>
      </c>
      <c r="P32" s="42">
        <f t="shared" si="8"/>
        <v>95.823665893271453</v>
      </c>
      <c r="Q32" s="42">
        <f t="shared" si="8"/>
        <v>92.575406032482604</v>
      </c>
      <c r="R32" s="42">
        <f t="shared" si="8"/>
        <v>88.863109048723899</v>
      </c>
      <c r="S32" s="42">
        <f t="shared" si="8"/>
        <v>81.902552204176331</v>
      </c>
    </row>
    <row r="33" spans="2:19" ht="15.75" customHeight="1" x14ac:dyDescent="0.25">
      <c r="B33" s="13" t="s">
        <v>30</v>
      </c>
      <c r="C33" s="3" t="s">
        <v>44</v>
      </c>
      <c r="D33" s="3" t="s">
        <v>249</v>
      </c>
      <c r="E33" s="3"/>
      <c r="F33" s="3" t="s">
        <v>19</v>
      </c>
      <c r="G33" s="3">
        <v>851</v>
      </c>
      <c r="H33" s="3">
        <v>702</v>
      </c>
      <c r="I33" s="3">
        <v>589</v>
      </c>
      <c r="J33" s="3">
        <v>449</v>
      </c>
      <c r="K33" s="3">
        <v>228</v>
      </c>
      <c r="L33" s="3">
        <v>169</v>
      </c>
      <c r="M33" s="3"/>
      <c r="N33" s="30">
        <f t="shared" si="9"/>
        <v>100</v>
      </c>
      <c r="O33" s="30">
        <f t="shared" si="8"/>
        <v>82.491186839012926</v>
      </c>
      <c r="P33" s="30">
        <f t="shared" si="8"/>
        <v>69.212690951821386</v>
      </c>
      <c r="Q33" s="30">
        <f t="shared" si="8"/>
        <v>52.761457109283192</v>
      </c>
      <c r="R33" s="30">
        <f t="shared" si="8"/>
        <v>26.792009400705052</v>
      </c>
      <c r="S33" s="30">
        <f t="shared" si="8"/>
        <v>19.858989424206815</v>
      </c>
    </row>
    <row r="34" spans="2:19" ht="15.75" customHeight="1" x14ac:dyDescent="0.25">
      <c r="B34" s="21" t="s">
        <v>31</v>
      </c>
      <c r="C34" s="21" t="s">
        <v>45</v>
      </c>
      <c r="D34" s="21" t="s">
        <v>211</v>
      </c>
      <c r="E34" s="21"/>
      <c r="F34" s="21" t="s">
        <v>19</v>
      </c>
      <c r="G34" s="21">
        <v>30</v>
      </c>
      <c r="H34" s="21">
        <v>30</v>
      </c>
      <c r="I34" s="21">
        <v>32</v>
      </c>
      <c r="J34" s="21">
        <v>34</v>
      </c>
      <c r="K34" s="21">
        <v>34</v>
      </c>
      <c r="L34" s="21">
        <v>39</v>
      </c>
      <c r="M34" s="21"/>
      <c r="N34" s="42">
        <f t="shared" si="9"/>
        <v>100</v>
      </c>
      <c r="O34" s="42">
        <f t="shared" si="8"/>
        <v>100</v>
      </c>
      <c r="P34" s="42">
        <f t="shared" si="8"/>
        <v>106.66666666666667</v>
      </c>
      <c r="Q34" s="42">
        <f t="shared" si="8"/>
        <v>113.33333333333333</v>
      </c>
      <c r="R34" s="42">
        <f t="shared" si="8"/>
        <v>113.33333333333333</v>
      </c>
      <c r="S34" s="42">
        <f t="shared" si="8"/>
        <v>130</v>
      </c>
    </row>
    <row r="35" spans="2:19" ht="15.75" customHeight="1" x14ac:dyDescent="0.25">
      <c r="B35" s="13" t="s">
        <v>32</v>
      </c>
      <c r="C35" s="3" t="s">
        <v>46</v>
      </c>
      <c r="D35" s="3" t="s">
        <v>212</v>
      </c>
      <c r="E35" s="3"/>
      <c r="F35" s="3" t="s">
        <v>19</v>
      </c>
      <c r="G35" s="3">
        <v>141</v>
      </c>
      <c r="H35" s="3">
        <v>130</v>
      </c>
      <c r="I35" s="3">
        <v>132</v>
      </c>
      <c r="J35" s="3">
        <v>138</v>
      </c>
      <c r="K35" s="3">
        <v>141</v>
      </c>
      <c r="L35" s="3">
        <v>146</v>
      </c>
      <c r="M35" s="3"/>
      <c r="N35" s="30">
        <f t="shared" si="9"/>
        <v>100</v>
      </c>
      <c r="O35" s="30">
        <f t="shared" si="8"/>
        <v>92.198581560283685</v>
      </c>
      <c r="P35" s="30">
        <f t="shared" si="8"/>
        <v>93.61702127659575</v>
      </c>
      <c r="Q35" s="30">
        <f t="shared" si="8"/>
        <v>97.872340425531917</v>
      </c>
      <c r="R35" s="30">
        <f t="shared" si="8"/>
        <v>100</v>
      </c>
      <c r="S35" s="30">
        <f t="shared" si="8"/>
        <v>103.54609929078013</v>
      </c>
    </row>
    <row r="36" spans="2:19" ht="15.75" customHeight="1" x14ac:dyDescent="0.25">
      <c r="B36" s="21" t="s">
        <v>33</v>
      </c>
      <c r="C36" s="21" t="s">
        <v>47</v>
      </c>
      <c r="D36" s="21" t="s">
        <v>250</v>
      </c>
      <c r="E36" s="21"/>
      <c r="F36" s="21" t="s">
        <v>19</v>
      </c>
      <c r="G36" s="21">
        <v>237</v>
      </c>
      <c r="H36" s="21">
        <v>245</v>
      </c>
      <c r="I36" s="21">
        <v>183</v>
      </c>
      <c r="J36" s="21">
        <v>164</v>
      </c>
      <c r="K36" s="21">
        <v>138</v>
      </c>
      <c r="L36" s="21">
        <v>130</v>
      </c>
      <c r="M36" s="21"/>
      <c r="N36" s="42">
        <f t="shared" si="9"/>
        <v>100</v>
      </c>
      <c r="O36" s="42">
        <f t="shared" si="8"/>
        <v>103.37552742616035</v>
      </c>
      <c r="P36" s="42">
        <f t="shared" si="8"/>
        <v>77.215189873417728</v>
      </c>
      <c r="Q36" s="42">
        <f t="shared" si="8"/>
        <v>69.198312236286924</v>
      </c>
      <c r="R36" s="42">
        <f t="shared" si="8"/>
        <v>58.22784810126582</v>
      </c>
      <c r="S36" s="42">
        <f t="shared" si="8"/>
        <v>54.852320675105481</v>
      </c>
    </row>
    <row r="37" spans="2:19" ht="15.75" customHeight="1" x14ac:dyDescent="0.25">
      <c r="B37" s="13" t="s">
        <v>34</v>
      </c>
      <c r="C37" s="3" t="s">
        <v>48</v>
      </c>
      <c r="D37" s="3" t="s">
        <v>251</v>
      </c>
      <c r="E37" s="3"/>
      <c r="F37" s="3" t="s">
        <v>19</v>
      </c>
      <c r="G37" s="3">
        <v>67838</v>
      </c>
      <c r="H37" s="3">
        <v>78281</v>
      </c>
      <c r="I37" s="3">
        <v>98500</v>
      </c>
      <c r="J37" s="3">
        <v>121258</v>
      </c>
      <c r="K37" s="3">
        <v>132493</v>
      </c>
      <c r="L37" s="3">
        <v>144093</v>
      </c>
      <c r="M37" s="3"/>
      <c r="N37" s="30">
        <f t="shared" si="9"/>
        <v>100</v>
      </c>
      <c r="O37" s="30">
        <f t="shared" si="8"/>
        <v>115.39402694654912</v>
      </c>
      <c r="P37" s="30">
        <f t="shared" si="8"/>
        <v>145.19885609835194</v>
      </c>
      <c r="Q37" s="30">
        <f t="shared" si="8"/>
        <v>178.74642530734985</v>
      </c>
      <c r="R37" s="30">
        <f t="shared" si="8"/>
        <v>195.30793950293346</v>
      </c>
      <c r="S37" s="30">
        <f t="shared" si="8"/>
        <v>212.40750022111504</v>
      </c>
    </row>
    <row r="38" spans="2:19" ht="15.75" customHeight="1" x14ac:dyDescent="0.25">
      <c r="B38" s="21" t="s">
        <v>50</v>
      </c>
      <c r="C38" s="21" t="s">
        <v>49</v>
      </c>
      <c r="D38" s="21" t="s">
        <v>252</v>
      </c>
      <c r="E38" s="21"/>
      <c r="F38" s="21" t="s">
        <v>19</v>
      </c>
      <c r="G38" s="21">
        <v>34</v>
      </c>
      <c r="H38" s="21">
        <v>42</v>
      </c>
      <c r="I38" s="21">
        <v>47</v>
      </c>
      <c r="J38" s="21">
        <v>52</v>
      </c>
      <c r="K38" s="21">
        <v>53</v>
      </c>
      <c r="L38" s="21">
        <v>50</v>
      </c>
      <c r="M38" s="21"/>
      <c r="N38" s="42">
        <f t="shared" si="9"/>
        <v>100</v>
      </c>
      <c r="O38" s="42">
        <f t="shared" si="8"/>
        <v>123.52941176470588</v>
      </c>
      <c r="P38" s="42">
        <f t="shared" si="8"/>
        <v>138.23529411764704</v>
      </c>
      <c r="Q38" s="42">
        <f t="shared" si="8"/>
        <v>152.94117647058823</v>
      </c>
      <c r="R38" s="42">
        <f t="shared" si="8"/>
        <v>155.88235294117646</v>
      </c>
      <c r="S38" s="42">
        <f t="shared" si="8"/>
        <v>147.05882352941177</v>
      </c>
    </row>
    <row r="40" spans="2:19" ht="15.75" customHeight="1" x14ac:dyDescent="0.25">
      <c r="B40" s="35"/>
      <c r="C40" s="35"/>
      <c r="D40" s="32" t="s">
        <v>244</v>
      </c>
      <c r="E40" s="35"/>
      <c r="F40" s="35"/>
      <c r="G40" s="35"/>
      <c r="H40" s="35"/>
      <c r="I40" s="35"/>
      <c r="J40" s="35"/>
      <c r="K40" s="35"/>
      <c r="L40" s="35"/>
      <c r="M40" s="35"/>
      <c r="N40" s="36">
        <f>AVERAGE(N24:N38)</f>
        <v>100</v>
      </c>
      <c r="O40" s="36">
        <f t="shared" ref="O40:S40" si="10">AVERAGE(O24:O38)</f>
        <v>97.681699625167511</v>
      </c>
      <c r="P40" s="36">
        <f t="shared" si="10"/>
        <v>97.502722925249643</v>
      </c>
      <c r="Q40" s="36">
        <f t="shared" si="10"/>
        <v>99.441005927318798</v>
      </c>
      <c r="R40" s="36">
        <f t="shared" si="10"/>
        <v>97.51321796590689</v>
      </c>
      <c r="S40" s="36">
        <f t="shared" si="10"/>
        <v>95.714002033740854</v>
      </c>
    </row>
    <row r="43" spans="2:19" ht="15.75" customHeight="1" x14ac:dyDescent="0.25">
      <c r="B43" s="120" t="s">
        <v>178</v>
      </c>
      <c r="C43" s="120"/>
      <c r="D43" s="120"/>
      <c r="E43" s="35"/>
      <c r="F43" s="32" t="s">
        <v>190</v>
      </c>
      <c r="G43" s="31"/>
      <c r="H43" s="31"/>
      <c r="I43" s="31"/>
      <c r="J43" s="31"/>
      <c r="K43" s="31"/>
      <c r="L43" s="31"/>
      <c r="M43" s="31"/>
      <c r="N43" s="36" t="s">
        <v>191</v>
      </c>
      <c r="O43" s="82"/>
      <c r="P43" s="82"/>
      <c r="Q43" s="82"/>
      <c r="R43" s="82"/>
      <c r="S43" s="82"/>
    </row>
    <row r="44" spans="2:19" ht="15.75" customHeight="1" x14ac:dyDescent="0.25">
      <c r="B44" s="120"/>
      <c r="C44" s="120"/>
      <c r="D44" s="120"/>
      <c r="E44" s="35"/>
      <c r="F44" s="33" t="s">
        <v>192</v>
      </c>
      <c r="G44" s="33">
        <v>2005</v>
      </c>
      <c r="H44" s="33">
        <v>2007</v>
      </c>
      <c r="I44" s="33">
        <v>2009</v>
      </c>
      <c r="J44" s="33">
        <v>2011</v>
      </c>
      <c r="K44" s="33">
        <v>2013</v>
      </c>
      <c r="L44" s="33">
        <v>2015</v>
      </c>
      <c r="M44" s="34"/>
      <c r="N44" s="83">
        <v>2005</v>
      </c>
      <c r="O44" s="83">
        <v>2007</v>
      </c>
      <c r="P44" s="83">
        <v>2009</v>
      </c>
      <c r="Q44" s="83">
        <v>2011</v>
      </c>
      <c r="R44" s="83">
        <v>2013</v>
      </c>
      <c r="S44" s="83">
        <v>2015</v>
      </c>
    </row>
    <row r="46" spans="2:19" ht="15.75" customHeight="1" x14ac:dyDescent="0.25">
      <c r="B46" s="21" t="s">
        <v>51</v>
      </c>
      <c r="C46" s="21" t="s">
        <v>55</v>
      </c>
      <c r="D46" s="21" t="s">
        <v>253</v>
      </c>
      <c r="E46" s="21"/>
      <c r="F46" s="21" t="s">
        <v>19</v>
      </c>
      <c r="G46" s="21">
        <v>3818</v>
      </c>
      <c r="H46" s="21">
        <v>3812</v>
      </c>
      <c r="I46" s="21">
        <v>4081</v>
      </c>
      <c r="J46" s="21">
        <v>4458</v>
      </c>
      <c r="K46" s="21">
        <v>4227</v>
      </c>
      <c r="L46" s="21">
        <v>4299</v>
      </c>
      <c r="M46" s="21"/>
      <c r="N46" s="42">
        <f t="shared" ref="N46:N50" si="11">G46/$G46*100</f>
        <v>100</v>
      </c>
      <c r="O46" s="42">
        <f t="shared" ref="O46:O50" si="12">H46/$G46*100</f>
        <v>99.842849659507593</v>
      </c>
      <c r="P46" s="42">
        <f t="shared" ref="P46:P50" si="13">I46/$G46*100</f>
        <v>106.88842325825038</v>
      </c>
      <c r="Q46" s="42">
        <f t="shared" ref="Q46:Q50" si="14">J46/$G46*100</f>
        <v>116.76270298585646</v>
      </c>
      <c r="R46" s="42">
        <f t="shared" ref="R46:R50" si="15">K46/$G46*100</f>
        <v>110.71241487689889</v>
      </c>
      <c r="S46" s="42">
        <f t="shared" ref="S46:S50" si="16">L46/$G46*100</f>
        <v>112.59821896280775</v>
      </c>
    </row>
    <row r="47" spans="2:19" ht="15.75" customHeight="1" x14ac:dyDescent="0.25">
      <c r="B47" s="13" t="s">
        <v>52</v>
      </c>
      <c r="C47" s="3" t="s">
        <v>56</v>
      </c>
      <c r="D47" s="3" t="s">
        <v>254</v>
      </c>
      <c r="E47" s="3"/>
      <c r="F47" s="3" t="s">
        <v>60</v>
      </c>
      <c r="G47" s="73">
        <v>89.216892168921703</v>
      </c>
      <c r="H47" s="73">
        <v>88.933601609657998</v>
      </c>
      <c r="I47" s="73">
        <v>87.621603488762204</v>
      </c>
      <c r="J47" s="73">
        <v>88.645418326693203</v>
      </c>
      <c r="K47" s="73">
        <v>86.986550345328993</v>
      </c>
      <c r="L47" s="73">
        <v>91</v>
      </c>
      <c r="M47" s="3"/>
      <c r="N47" s="30">
        <f t="shared" si="11"/>
        <v>100</v>
      </c>
      <c r="O47" s="30">
        <f t="shared" si="12"/>
        <v>99.682469818913518</v>
      </c>
      <c r="P47" s="30">
        <f t="shared" si="13"/>
        <v>98.21189839572196</v>
      </c>
      <c r="Q47" s="30">
        <f t="shared" si="14"/>
        <v>99.359455560112451</v>
      </c>
      <c r="R47" s="30">
        <f t="shared" si="15"/>
        <v>97.50009020783888</v>
      </c>
      <c r="S47" s="30">
        <f t="shared" si="16"/>
        <v>101.99862132352939</v>
      </c>
    </row>
    <row r="48" spans="2:19" ht="15.75" customHeight="1" x14ac:dyDescent="0.25">
      <c r="B48" s="21" t="s">
        <v>53</v>
      </c>
      <c r="C48" s="21" t="s">
        <v>57</v>
      </c>
      <c r="D48" s="21" t="s">
        <v>255</v>
      </c>
      <c r="E48" s="21"/>
      <c r="F48" s="21" t="s">
        <v>19</v>
      </c>
      <c r="G48" s="21">
        <v>75577</v>
      </c>
      <c r="H48" s="21">
        <v>81714</v>
      </c>
      <c r="I48" s="21">
        <v>90216</v>
      </c>
      <c r="J48" s="21">
        <v>101394</v>
      </c>
      <c r="K48" s="21">
        <v>102888</v>
      </c>
      <c r="L48" s="21">
        <v>106882</v>
      </c>
      <c r="M48" s="21"/>
      <c r="N48" s="42">
        <f t="shared" si="11"/>
        <v>100</v>
      </c>
      <c r="O48" s="42">
        <f t="shared" si="12"/>
        <v>108.12019529751116</v>
      </c>
      <c r="P48" s="42">
        <f t="shared" si="13"/>
        <v>119.36964949653995</v>
      </c>
      <c r="Q48" s="42">
        <f t="shared" si="14"/>
        <v>134.15986345052067</v>
      </c>
      <c r="R48" s="42">
        <f t="shared" si="15"/>
        <v>136.13665533164851</v>
      </c>
      <c r="S48" s="42">
        <f t="shared" si="16"/>
        <v>141.4213318866851</v>
      </c>
    </row>
    <row r="49" spans="2:19" ht="15.75" customHeight="1" x14ac:dyDescent="0.25">
      <c r="B49" s="13" t="s">
        <v>54</v>
      </c>
      <c r="C49" s="3" t="s">
        <v>58</v>
      </c>
      <c r="D49" s="3" t="s">
        <v>256</v>
      </c>
      <c r="E49" s="3"/>
      <c r="F49" s="3" t="s">
        <v>19</v>
      </c>
      <c r="G49" s="3">
        <v>83019</v>
      </c>
      <c r="H49" s="3">
        <v>88375</v>
      </c>
      <c r="I49" s="3">
        <v>92995</v>
      </c>
      <c r="J49" s="3">
        <v>90166</v>
      </c>
      <c r="K49" s="3">
        <v>88172</v>
      </c>
      <c r="L49" s="3">
        <v>88792</v>
      </c>
      <c r="M49" s="3"/>
      <c r="N49" s="30">
        <f t="shared" si="11"/>
        <v>100</v>
      </c>
      <c r="O49" s="30">
        <f t="shared" si="12"/>
        <v>106.45153519073946</v>
      </c>
      <c r="P49" s="30">
        <f t="shared" si="13"/>
        <v>112.01652633734447</v>
      </c>
      <c r="Q49" s="30">
        <f t="shared" si="14"/>
        <v>108.60887266770258</v>
      </c>
      <c r="R49" s="30">
        <f t="shared" si="15"/>
        <v>106.20701285247955</v>
      </c>
      <c r="S49" s="30">
        <f t="shared" si="16"/>
        <v>106.95382984617979</v>
      </c>
    </row>
    <row r="50" spans="2:19" ht="15.75" customHeight="1" x14ac:dyDescent="0.25">
      <c r="B50" s="21" t="s">
        <v>328</v>
      </c>
      <c r="C50" s="21" t="s">
        <v>59</v>
      </c>
      <c r="D50" s="21" t="s">
        <v>257</v>
      </c>
      <c r="E50" s="21"/>
      <c r="F50" s="21" t="s">
        <v>19</v>
      </c>
      <c r="G50" s="21">
        <v>75292</v>
      </c>
      <c r="H50" s="21">
        <v>83511</v>
      </c>
      <c r="I50" s="21">
        <v>90183</v>
      </c>
      <c r="J50" s="21">
        <v>94153</v>
      </c>
      <c r="K50" s="21">
        <v>95521</v>
      </c>
      <c r="L50" s="21">
        <v>98743</v>
      </c>
      <c r="M50" s="21"/>
      <c r="N50" s="42">
        <f t="shared" si="11"/>
        <v>100</v>
      </c>
      <c r="O50" s="42">
        <f t="shared" si="12"/>
        <v>110.91616639217978</v>
      </c>
      <c r="P50" s="42">
        <f t="shared" si="13"/>
        <v>119.77766562184561</v>
      </c>
      <c r="Q50" s="42">
        <f t="shared" si="14"/>
        <v>125.05047016947353</v>
      </c>
      <c r="R50" s="42">
        <f t="shared" si="15"/>
        <v>126.8673962705201</v>
      </c>
      <c r="S50" s="42">
        <f t="shared" si="16"/>
        <v>131.14673537693247</v>
      </c>
    </row>
    <row r="52" spans="2:19" ht="15.75" customHeight="1" x14ac:dyDescent="0.25">
      <c r="B52" s="35"/>
      <c r="C52" s="35"/>
      <c r="D52" s="32" t="s">
        <v>244</v>
      </c>
      <c r="E52" s="35"/>
      <c r="F52" s="35"/>
      <c r="G52" s="35"/>
      <c r="H52" s="35"/>
      <c r="I52" s="35"/>
      <c r="J52" s="35"/>
      <c r="K52" s="35"/>
      <c r="L52" s="35"/>
      <c r="M52" s="35"/>
      <c r="N52" s="36">
        <f>AVERAGE(N46:N50)</f>
        <v>100</v>
      </c>
      <c r="O52" s="36">
        <f t="shared" ref="O52:S52" si="17">AVERAGE(O46:O50)</f>
        <v>105.00264327177031</v>
      </c>
      <c r="P52" s="36">
        <f t="shared" si="17"/>
        <v>111.25283262194048</v>
      </c>
      <c r="Q52" s="36">
        <f t="shared" si="17"/>
        <v>116.78827296673315</v>
      </c>
      <c r="R52" s="36">
        <f t="shared" si="17"/>
        <v>115.48471390787718</v>
      </c>
      <c r="S52" s="36">
        <f t="shared" si="17"/>
        <v>118.82374747922691</v>
      </c>
    </row>
  </sheetData>
  <mergeCells count="3">
    <mergeCell ref="B4:D5"/>
    <mergeCell ref="B21:D22"/>
    <mergeCell ref="B43:D44"/>
  </mergeCells>
  <pageMargins left="0.7" right="0.7" top="0.75" bottom="0.75" header="0.3" footer="0.3"/>
  <pageSetup paperSize="32767" orientation="portrait" r:id="rId1"/>
  <ignoredErrors>
    <ignoredError sqref="O12 P12:S12 O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0"/>
  <sheetViews>
    <sheetView zoomScaleNormal="100" workbookViewId="0"/>
  </sheetViews>
  <sheetFormatPr defaultRowHeight="15.75" customHeight="1" x14ac:dyDescent="0.25"/>
  <cols>
    <col min="1" max="1" width="3.5703125" customWidth="1"/>
    <col min="2" max="2" width="5.28515625" customWidth="1"/>
    <col min="3" max="3" width="7.5703125" customWidth="1"/>
    <col min="4" max="4" width="71.42578125" customWidth="1"/>
    <col min="5" max="5" width="4.28515625" customWidth="1"/>
    <col min="13" max="13" width="4.28515625" customWidth="1"/>
    <col min="14" max="19" width="9.140625" style="80"/>
  </cols>
  <sheetData>
    <row r="2" spans="2:19" ht="21" customHeight="1" x14ac:dyDescent="0.35">
      <c r="B2" s="18" t="s">
        <v>181</v>
      </c>
      <c r="C2" s="1"/>
    </row>
    <row r="4" spans="2:19" ht="15.75" customHeight="1" x14ac:dyDescent="0.25">
      <c r="B4" s="121" t="s">
        <v>182</v>
      </c>
      <c r="C4" s="121"/>
      <c r="D4" s="121"/>
      <c r="E4" s="8"/>
      <c r="F4" s="7" t="s">
        <v>190</v>
      </c>
      <c r="G4" s="8"/>
      <c r="H4" s="8"/>
      <c r="I4" s="8"/>
      <c r="J4" s="8"/>
      <c r="K4" s="8"/>
      <c r="L4" s="8"/>
      <c r="M4" s="8"/>
      <c r="N4" s="86" t="s">
        <v>191</v>
      </c>
      <c r="O4" s="87"/>
      <c r="P4" s="87"/>
      <c r="Q4" s="87"/>
      <c r="R4" s="87"/>
      <c r="S4" s="87"/>
    </row>
    <row r="5" spans="2:19" ht="15.75" customHeight="1" x14ac:dyDescent="0.25">
      <c r="B5" s="121"/>
      <c r="C5" s="121"/>
      <c r="D5" s="121"/>
      <c r="E5" s="9"/>
      <c r="F5" s="9" t="s">
        <v>192</v>
      </c>
      <c r="G5" s="9">
        <v>2005</v>
      </c>
      <c r="H5" s="9">
        <v>2007</v>
      </c>
      <c r="I5" s="9">
        <v>2009</v>
      </c>
      <c r="J5" s="9">
        <v>2011</v>
      </c>
      <c r="K5" s="9">
        <v>2013</v>
      </c>
      <c r="L5" s="9">
        <v>2015</v>
      </c>
      <c r="M5" s="10"/>
      <c r="N5" s="92">
        <v>2005</v>
      </c>
      <c r="O5" s="92">
        <v>2007</v>
      </c>
      <c r="P5" s="92">
        <v>2009</v>
      </c>
      <c r="Q5" s="92">
        <v>2011</v>
      </c>
      <c r="R5" s="92">
        <v>2013</v>
      </c>
      <c r="S5" s="92">
        <v>2015</v>
      </c>
    </row>
    <row r="6" spans="2:19" ht="15.75" customHeight="1" x14ac:dyDescent="0.25">
      <c r="B6" s="24"/>
      <c r="C6" s="24"/>
      <c r="D6" s="24"/>
      <c r="E6" s="24"/>
      <c r="F6" s="24"/>
      <c r="G6" s="24"/>
      <c r="H6" s="24"/>
      <c r="I6" s="24"/>
      <c r="J6" s="24"/>
      <c r="K6" s="24"/>
      <c r="L6" s="24"/>
      <c r="M6" s="25"/>
      <c r="N6" s="84"/>
      <c r="O6" s="84"/>
      <c r="P6" s="84"/>
      <c r="Q6" s="84"/>
      <c r="R6" s="84"/>
      <c r="S6" s="84"/>
    </row>
    <row r="7" spans="2:19" ht="15.75" customHeight="1" x14ac:dyDescent="0.25">
      <c r="B7" s="26" t="s">
        <v>61</v>
      </c>
      <c r="C7" s="26" t="s">
        <v>69</v>
      </c>
      <c r="D7" s="27" t="s">
        <v>213</v>
      </c>
      <c r="E7" s="26"/>
      <c r="F7" s="26" t="s">
        <v>19</v>
      </c>
      <c r="G7" s="26">
        <v>4555528</v>
      </c>
      <c r="H7" s="26">
        <v>4649326</v>
      </c>
      <c r="I7" s="26">
        <v>4101639.5</v>
      </c>
      <c r="J7" s="26">
        <v>3661541</v>
      </c>
      <c r="K7" s="26">
        <v>3221331</v>
      </c>
      <c r="L7" s="26">
        <v>2656014</v>
      </c>
      <c r="M7" s="26"/>
      <c r="N7" s="28">
        <f>G7/$G7*100</f>
        <v>100</v>
      </c>
      <c r="O7" s="28">
        <f t="shared" ref="O7:S14" si="0">H7/$G7*100</f>
        <v>102.05899294220121</v>
      </c>
      <c r="P7" s="28">
        <f t="shared" si="0"/>
        <v>90.036533635618085</v>
      </c>
      <c r="Q7" s="28">
        <f t="shared" si="0"/>
        <v>80.375776419330535</v>
      </c>
      <c r="R7" s="28">
        <f t="shared" si="0"/>
        <v>70.71257162726252</v>
      </c>
      <c r="S7" s="28">
        <f t="shared" si="0"/>
        <v>58.303099004111047</v>
      </c>
    </row>
    <row r="8" spans="2:19" ht="15.75" customHeight="1" x14ac:dyDescent="0.25">
      <c r="B8" s="25" t="s">
        <v>62</v>
      </c>
      <c r="C8" s="25" t="s">
        <v>70</v>
      </c>
      <c r="D8" s="29" t="s">
        <v>214</v>
      </c>
      <c r="E8" s="25"/>
      <c r="F8" s="25" t="s">
        <v>20</v>
      </c>
      <c r="G8" s="25">
        <v>18387</v>
      </c>
      <c r="H8" s="25">
        <v>19317</v>
      </c>
      <c r="I8" s="25">
        <v>19581</v>
      </c>
      <c r="J8" s="25">
        <v>19204</v>
      </c>
      <c r="K8" s="25">
        <v>17685</v>
      </c>
      <c r="L8" s="25">
        <v>18116</v>
      </c>
      <c r="M8" s="25"/>
      <c r="N8" s="30">
        <f t="shared" ref="N8:N14" si="1">G8/$G8*100</f>
        <v>100</v>
      </c>
      <c r="O8" s="30">
        <f t="shared" si="0"/>
        <v>105.05792135748082</v>
      </c>
      <c r="P8" s="30">
        <f t="shared" si="0"/>
        <v>106.49371838799151</v>
      </c>
      <c r="Q8" s="30">
        <f t="shared" si="0"/>
        <v>104.44335671942133</v>
      </c>
      <c r="R8" s="30">
        <f t="shared" si="0"/>
        <v>96.182085168869307</v>
      </c>
      <c r="S8" s="30">
        <f t="shared" si="0"/>
        <v>98.526132593680316</v>
      </c>
    </row>
    <row r="9" spans="2:19" ht="15.75" customHeight="1" x14ac:dyDescent="0.25">
      <c r="B9" s="26" t="s">
        <v>63</v>
      </c>
      <c r="C9" s="26" t="s">
        <v>71</v>
      </c>
      <c r="D9" s="27" t="s">
        <v>215</v>
      </c>
      <c r="E9" s="26"/>
      <c r="F9" s="26" t="s">
        <v>60</v>
      </c>
      <c r="G9" s="74">
        <v>14.732561170994746</v>
      </c>
      <c r="H9" s="74">
        <v>14.480598105245475</v>
      </c>
      <c r="I9" s="74">
        <v>14.714014718694937</v>
      </c>
      <c r="J9" s="74">
        <v>14.57630714552235</v>
      </c>
      <c r="K9" s="74">
        <v>13.407</v>
      </c>
      <c r="L9" s="74">
        <v>12.73</v>
      </c>
      <c r="M9" s="26"/>
      <c r="N9" s="28">
        <f t="shared" si="1"/>
        <v>100</v>
      </c>
      <c r="O9" s="28">
        <f t="shared" si="0"/>
        <v>98.289753812491668</v>
      </c>
      <c r="P9" s="28">
        <f t="shared" si="0"/>
        <v>99.874112504373485</v>
      </c>
      <c r="Q9" s="28">
        <f t="shared" si="0"/>
        <v>98.939396730420327</v>
      </c>
      <c r="R9" s="28">
        <f t="shared" si="0"/>
        <v>91.002506925920713</v>
      </c>
      <c r="S9" s="28">
        <f t="shared" si="0"/>
        <v>86.407243467365618</v>
      </c>
    </row>
    <row r="10" spans="2:19" ht="15.75" customHeight="1" x14ac:dyDescent="0.25">
      <c r="B10" s="25" t="s">
        <v>65</v>
      </c>
      <c r="C10" s="25" t="s">
        <v>72</v>
      </c>
      <c r="D10" s="29" t="s">
        <v>216</v>
      </c>
      <c r="E10" s="25"/>
      <c r="F10" s="25" t="s">
        <v>60</v>
      </c>
      <c r="G10" s="72">
        <v>32.776083656393297</v>
      </c>
      <c r="H10" s="72">
        <v>33.72587263155151</v>
      </c>
      <c r="I10" s="72">
        <v>34.688833130757821</v>
      </c>
      <c r="J10" s="72">
        <v>34.437202041348698</v>
      </c>
      <c r="K10" s="72">
        <v>34.087119999999999</v>
      </c>
      <c r="L10" s="72">
        <v>34.14</v>
      </c>
      <c r="M10" s="25"/>
      <c r="N10" s="30">
        <f t="shared" si="1"/>
        <v>100</v>
      </c>
      <c r="O10" s="30">
        <f t="shared" si="0"/>
        <v>102.89781105367952</v>
      </c>
      <c r="P10" s="30">
        <f t="shared" si="0"/>
        <v>105.8358084950501</v>
      </c>
      <c r="Q10" s="30">
        <f t="shared" si="0"/>
        <v>105.06808074561216</v>
      </c>
      <c r="R10" s="30">
        <f t="shared" si="0"/>
        <v>103.99997863488176</v>
      </c>
      <c r="S10" s="30">
        <f t="shared" si="0"/>
        <v>104.16131578716134</v>
      </c>
    </row>
    <row r="11" spans="2:19" ht="15.75" customHeight="1" x14ac:dyDescent="0.25">
      <c r="B11" s="26" t="s">
        <v>64</v>
      </c>
      <c r="C11" s="26" t="s">
        <v>75</v>
      </c>
      <c r="D11" s="27" t="s">
        <v>258</v>
      </c>
      <c r="E11" s="26"/>
      <c r="F11" s="26" t="s">
        <v>20</v>
      </c>
      <c r="G11" s="26">
        <v>132579</v>
      </c>
      <c r="H11" s="26">
        <v>124680</v>
      </c>
      <c r="I11" s="26">
        <v>104851</v>
      </c>
      <c r="J11" s="26">
        <v>100025</v>
      </c>
      <c r="K11" s="26">
        <v>84397</v>
      </c>
      <c r="L11" s="26">
        <v>79679</v>
      </c>
      <c r="M11" s="26"/>
      <c r="N11" s="28">
        <f t="shared" si="1"/>
        <v>100</v>
      </c>
      <c r="O11" s="28">
        <f t="shared" si="0"/>
        <v>94.042042857466114</v>
      </c>
      <c r="P11" s="28">
        <f t="shared" si="0"/>
        <v>79.08567721886574</v>
      </c>
      <c r="Q11" s="28">
        <f t="shared" si="0"/>
        <v>75.44558338801771</v>
      </c>
      <c r="R11" s="28">
        <f t="shared" si="0"/>
        <v>63.657894538350725</v>
      </c>
      <c r="S11" s="28">
        <f t="shared" si="0"/>
        <v>60.09926157234554</v>
      </c>
    </row>
    <row r="12" spans="2:19" ht="15.75" customHeight="1" x14ac:dyDescent="0.25">
      <c r="B12" s="25" t="s">
        <v>66</v>
      </c>
      <c r="C12" s="25" t="s">
        <v>73</v>
      </c>
      <c r="D12" s="29" t="s">
        <v>217</v>
      </c>
      <c r="E12" s="25"/>
      <c r="F12" s="25" t="s">
        <v>20</v>
      </c>
      <c r="G12" s="25">
        <v>4039</v>
      </c>
      <c r="H12" s="25">
        <v>4011</v>
      </c>
      <c r="I12" s="25">
        <v>4027</v>
      </c>
      <c r="J12" s="25">
        <v>4009</v>
      </c>
      <c r="K12" s="25">
        <v>3858</v>
      </c>
      <c r="L12" s="25">
        <v>3784</v>
      </c>
      <c r="M12" s="25"/>
      <c r="N12" s="30">
        <f t="shared" si="1"/>
        <v>100</v>
      </c>
      <c r="O12" s="30">
        <f t="shared" si="0"/>
        <v>99.306759098786827</v>
      </c>
      <c r="P12" s="30">
        <f t="shared" si="0"/>
        <v>99.702896756622934</v>
      </c>
      <c r="Q12" s="30">
        <f t="shared" si="0"/>
        <v>99.257241891557314</v>
      </c>
      <c r="R12" s="30">
        <f t="shared" si="0"/>
        <v>95.51869274572914</v>
      </c>
      <c r="S12" s="30">
        <f t="shared" si="0"/>
        <v>93.686556078237189</v>
      </c>
    </row>
    <row r="13" spans="2:19" ht="15.75" customHeight="1" x14ac:dyDescent="0.25">
      <c r="B13" s="26" t="s">
        <v>67</v>
      </c>
      <c r="C13" s="26" t="s">
        <v>76</v>
      </c>
      <c r="D13" s="27" t="s">
        <v>259</v>
      </c>
      <c r="E13" s="26"/>
      <c r="F13" s="26" t="s">
        <v>20</v>
      </c>
      <c r="G13" s="26">
        <v>19648</v>
      </c>
      <c r="H13" s="26">
        <v>20540</v>
      </c>
      <c r="I13" s="26">
        <v>22037</v>
      </c>
      <c r="J13" s="26">
        <v>23138</v>
      </c>
      <c r="K13" s="26">
        <v>26484</v>
      </c>
      <c r="L13" s="26">
        <v>31429</v>
      </c>
      <c r="M13" s="26"/>
      <c r="N13" s="28">
        <f t="shared" si="1"/>
        <v>100</v>
      </c>
      <c r="O13" s="28">
        <f t="shared" si="0"/>
        <v>104.53990228013031</v>
      </c>
      <c r="P13" s="28">
        <f t="shared" si="0"/>
        <v>112.1589983713355</v>
      </c>
      <c r="Q13" s="28">
        <f t="shared" si="0"/>
        <v>117.76262214983713</v>
      </c>
      <c r="R13" s="28">
        <f t="shared" si="0"/>
        <v>134.79234527687296</v>
      </c>
      <c r="S13" s="28">
        <f t="shared" si="0"/>
        <v>159.96030130293158</v>
      </c>
    </row>
    <row r="14" spans="2:19" ht="15.75" customHeight="1" x14ac:dyDescent="0.25">
      <c r="B14" s="25" t="s">
        <v>68</v>
      </c>
      <c r="C14" s="25" t="s">
        <v>74</v>
      </c>
      <c r="D14" s="29" t="s">
        <v>260</v>
      </c>
      <c r="E14" s="25"/>
      <c r="F14" s="25" t="s">
        <v>20</v>
      </c>
      <c r="G14" s="25">
        <v>20600</v>
      </c>
      <c r="H14" s="25">
        <v>23100</v>
      </c>
      <c r="I14" s="25">
        <v>27288</v>
      </c>
      <c r="J14" s="25">
        <v>30458</v>
      </c>
      <c r="K14" s="25">
        <v>30818</v>
      </c>
      <c r="L14" s="25">
        <v>32970</v>
      </c>
      <c r="M14" s="25"/>
      <c r="N14" s="30">
        <f t="shared" si="1"/>
        <v>100</v>
      </c>
      <c r="O14" s="30">
        <f t="shared" si="0"/>
        <v>112.13592233009709</v>
      </c>
      <c r="P14" s="30">
        <f t="shared" si="0"/>
        <v>132.46601941747574</v>
      </c>
      <c r="Q14" s="30">
        <f t="shared" si="0"/>
        <v>147.85436893203882</v>
      </c>
      <c r="R14" s="30">
        <f t="shared" si="0"/>
        <v>149.60194174757282</v>
      </c>
      <c r="S14" s="30">
        <f t="shared" si="0"/>
        <v>160.04854368932041</v>
      </c>
    </row>
    <row r="15" spans="2:19" ht="15.75" customHeight="1" x14ac:dyDescent="0.25">
      <c r="B15" s="4"/>
      <c r="C15" s="4"/>
      <c r="D15" s="5"/>
      <c r="E15" s="5"/>
      <c r="F15" s="5"/>
      <c r="G15" s="5"/>
      <c r="H15" s="5"/>
      <c r="I15" s="5"/>
      <c r="J15" s="5"/>
      <c r="K15" s="5"/>
      <c r="L15" s="5"/>
      <c r="M15" s="5"/>
      <c r="N15" s="85"/>
      <c r="O15" s="85"/>
      <c r="P15" s="85"/>
      <c r="Q15" s="85"/>
      <c r="R15" s="85"/>
      <c r="S15" s="85"/>
    </row>
    <row r="16" spans="2:19" ht="15.75" customHeight="1" x14ac:dyDescent="0.25">
      <c r="B16" s="11"/>
      <c r="C16" s="11"/>
      <c r="D16" s="7" t="s">
        <v>244</v>
      </c>
      <c r="E16" s="11"/>
      <c r="F16" s="11"/>
      <c r="G16" s="11"/>
      <c r="H16" s="11"/>
      <c r="I16" s="11"/>
      <c r="J16" s="11"/>
      <c r="K16" s="11"/>
      <c r="L16" s="11"/>
      <c r="M16" s="11"/>
      <c r="N16" s="17">
        <f>AVERAGE(N7:N14)</f>
        <v>100</v>
      </c>
      <c r="O16" s="17">
        <f t="shared" ref="O16:S16" si="2">AVERAGE(O7:O14)</f>
        <v>102.29113821654168</v>
      </c>
      <c r="P16" s="17">
        <f t="shared" si="2"/>
        <v>103.20672059841665</v>
      </c>
      <c r="Q16" s="17">
        <f t="shared" si="2"/>
        <v>103.64330337202942</v>
      </c>
      <c r="R16" s="17">
        <f t="shared" si="2"/>
        <v>100.68350208318249</v>
      </c>
      <c r="S16" s="17">
        <f t="shared" si="2"/>
        <v>102.64905668689414</v>
      </c>
    </row>
    <row r="19" spans="2:19" ht="15.75" customHeight="1" x14ac:dyDescent="0.25">
      <c r="B19" s="121" t="s">
        <v>183</v>
      </c>
      <c r="C19" s="121"/>
      <c r="D19" s="121"/>
      <c r="E19" s="11"/>
      <c r="F19" s="7" t="s">
        <v>190</v>
      </c>
      <c r="G19" s="8"/>
      <c r="H19" s="8"/>
      <c r="I19" s="8"/>
      <c r="J19" s="8"/>
      <c r="K19" s="8"/>
      <c r="L19" s="8"/>
      <c r="M19" s="8"/>
      <c r="N19" s="86" t="s">
        <v>191</v>
      </c>
      <c r="O19" s="87"/>
      <c r="P19" s="87"/>
      <c r="Q19" s="87"/>
      <c r="R19" s="87"/>
      <c r="S19" s="87"/>
    </row>
    <row r="20" spans="2:19" ht="15.75" customHeight="1" x14ac:dyDescent="0.25">
      <c r="B20" s="121"/>
      <c r="C20" s="121"/>
      <c r="D20" s="121"/>
      <c r="E20" s="11"/>
      <c r="F20" s="9" t="s">
        <v>192</v>
      </c>
      <c r="G20" s="9">
        <v>2005</v>
      </c>
      <c r="H20" s="9">
        <v>2007</v>
      </c>
      <c r="I20" s="9">
        <v>2009</v>
      </c>
      <c r="J20" s="9">
        <v>2011</v>
      </c>
      <c r="K20" s="9">
        <v>2013</v>
      </c>
      <c r="L20" s="9">
        <v>2015</v>
      </c>
      <c r="M20" s="10"/>
      <c r="N20" s="92">
        <v>2005</v>
      </c>
      <c r="O20" s="92">
        <v>2007</v>
      </c>
      <c r="P20" s="92">
        <v>2009</v>
      </c>
      <c r="Q20" s="92">
        <v>2011</v>
      </c>
      <c r="R20" s="92">
        <v>2013</v>
      </c>
      <c r="S20" s="92">
        <v>2015</v>
      </c>
    </row>
    <row r="21" spans="2:19" ht="15.75" customHeight="1" x14ac:dyDescent="0.25">
      <c r="B21" s="43"/>
      <c r="C21" s="43"/>
      <c r="D21" s="43"/>
      <c r="E21" s="43"/>
      <c r="F21" s="43"/>
      <c r="G21" s="43"/>
      <c r="H21" s="43"/>
      <c r="I21" s="43"/>
      <c r="J21" s="43"/>
      <c r="K21" s="43"/>
      <c r="L21" s="43"/>
      <c r="M21" s="43"/>
      <c r="N21" s="93"/>
      <c r="O21" s="93"/>
      <c r="P21" s="93"/>
      <c r="Q21" s="93"/>
      <c r="R21" s="93"/>
      <c r="S21" s="93"/>
    </row>
    <row r="22" spans="2:19" ht="15.75" customHeight="1" x14ac:dyDescent="0.25">
      <c r="B22" s="14" t="s">
        <v>77</v>
      </c>
      <c r="C22" s="14" t="s">
        <v>83</v>
      </c>
      <c r="D22" s="14" t="s">
        <v>230</v>
      </c>
      <c r="E22" s="14"/>
      <c r="F22" s="14" t="s">
        <v>19</v>
      </c>
      <c r="G22" s="14">
        <v>447930</v>
      </c>
      <c r="H22" s="14">
        <v>475300</v>
      </c>
      <c r="I22" s="14">
        <v>426573</v>
      </c>
      <c r="J22" s="14">
        <v>407984</v>
      </c>
      <c r="K22" s="14">
        <v>271700</v>
      </c>
      <c r="L22" s="14">
        <v>252042</v>
      </c>
      <c r="M22" s="14"/>
      <c r="N22" s="16">
        <f t="shared" ref="N22:N23" si="3">G22/$G22*100</f>
        <v>100</v>
      </c>
      <c r="O22" s="16">
        <f t="shared" ref="O22:O23" si="4">H22/$G22*100</f>
        <v>106.11032973902172</v>
      </c>
      <c r="P22" s="16">
        <f t="shared" ref="P22:P23" si="5">I22/$G22*100</f>
        <v>95.232067510548518</v>
      </c>
      <c r="Q22" s="16">
        <f t="shared" ref="Q22:Q23" si="6">J22/$G22*100</f>
        <v>91.082088719219527</v>
      </c>
      <c r="R22" s="16">
        <f t="shared" ref="R22:R23" si="7">K22/$G22*100</f>
        <v>60.656799053423526</v>
      </c>
      <c r="S22" s="16">
        <f t="shared" ref="S22:S23" si="8">L22/$G22*100</f>
        <v>56.268166901078295</v>
      </c>
    </row>
    <row r="23" spans="2:19" ht="15.75" customHeight="1" x14ac:dyDescent="0.25">
      <c r="B23" s="13" t="s">
        <v>78</v>
      </c>
      <c r="C23" s="13" t="s">
        <v>84</v>
      </c>
      <c r="D23" s="13" t="s">
        <v>218</v>
      </c>
      <c r="E23" s="13"/>
      <c r="F23" s="13" t="s">
        <v>60</v>
      </c>
      <c r="G23" s="75">
        <v>8.75</v>
      </c>
      <c r="H23" s="75">
        <v>10.27</v>
      </c>
      <c r="I23" s="75">
        <v>10.33</v>
      </c>
      <c r="J23" s="75">
        <v>9.76</v>
      </c>
      <c r="K23" s="75">
        <v>9.5399999999999991</v>
      </c>
      <c r="L23" s="75">
        <v>8.0500000000000007</v>
      </c>
      <c r="M23" s="13"/>
      <c r="N23" s="20">
        <f t="shared" si="3"/>
        <v>100</v>
      </c>
      <c r="O23" s="20">
        <f t="shared" si="4"/>
        <v>117.37142857142857</v>
      </c>
      <c r="P23" s="20">
        <f t="shared" si="5"/>
        <v>118.05714285714286</v>
      </c>
      <c r="Q23" s="20">
        <f t="shared" si="6"/>
        <v>111.54285714285714</v>
      </c>
      <c r="R23" s="20">
        <f t="shared" si="7"/>
        <v>109.02857142857141</v>
      </c>
      <c r="S23" s="20">
        <f t="shared" si="8"/>
        <v>92</v>
      </c>
    </row>
    <row r="24" spans="2:19" ht="15.75" customHeight="1" x14ac:dyDescent="0.25">
      <c r="B24" s="14" t="s">
        <v>79</v>
      </c>
      <c r="C24" s="14" t="s">
        <v>85</v>
      </c>
      <c r="D24" s="14" t="s">
        <v>261</v>
      </c>
      <c r="E24" s="14"/>
      <c r="F24" s="14" t="s">
        <v>60</v>
      </c>
      <c r="G24" s="76"/>
      <c r="H24" s="76">
        <v>11.5</v>
      </c>
      <c r="I24" s="76">
        <v>10.9</v>
      </c>
      <c r="J24" s="76">
        <v>9.5</v>
      </c>
      <c r="K24" s="76">
        <v>9.1999999999999993</v>
      </c>
      <c r="L24" s="76">
        <v>9.1</v>
      </c>
      <c r="M24" s="14"/>
      <c r="N24" s="16"/>
      <c r="O24" s="16">
        <f>H24/$H24*100</f>
        <v>100</v>
      </c>
      <c r="P24" s="16">
        <f t="shared" ref="P24:S27" si="9">I24/$H24*100</f>
        <v>94.782608695652186</v>
      </c>
      <c r="Q24" s="16">
        <f t="shared" si="9"/>
        <v>82.608695652173907</v>
      </c>
      <c r="R24" s="16">
        <f t="shared" si="9"/>
        <v>80</v>
      </c>
      <c r="S24" s="16">
        <f t="shared" si="9"/>
        <v>79.130434782608688</v>
      </c>
    </row>
    <row r="25" spans="2:19" ht="15.75" customHeight="1" x14ac:dyDescent="0.25">
      <c r="B25" s="13" t="s">
        <v>80</v>
      </c>
      <c r="C25" s="13" t="s">
        <v>86</v>
      </c>
      <c r="D25" s="13" t="s">
        <v>262</v>
      </c>
      <c r="E25" s="13"/>
      <c r="F25" s="13" t="s">
        <v>60</v>
      </c>
      <c r="G25" s="75"/>
      <c r="H25" s="75">
        <v>9.4</v>
      </c>
      <c r="I25" s="75">
        <v>8.6999999999999993</v>
      </c>
      <c r="J25" s="75">
        <v>8.1</v>
      </c>
      <c r="K25" s="75">
        <v>7.8</v>
      </c>
      <c r="L25" s="75">
        <v>7.9</v>
      </c>
      <c r="M25" s="13"/>
      <c r="N25" s="20"/>
      <c r="O25" s="20">
        <f t="shared" ref="O25:O27" si="10">H25/$H25*100</f>
        <v>100</v>
      </c>
      <c r="P25" s="20">
        <f t="shared" si="9"/>
        <v>92.55319148936168</v>
      </c>
      <c r="Q25" s="20">
        <f t="shared" si="9"/>
        <v>86.170212765957444</v>
      </c>
      <c r="R25" s="20">
        <f t="shared" si="9"/>
        <v>82.978723404255319</v>
      </c>
      <c r="S25" s="20">
        <f t="shared" si="9"/>
        <v>84.042553191489361</v>
      </c>
    </row>
    <row r="26" spans="2:19" ht="15.75" customHeight="1" x14ac:dyDescent="0.25">
      <c r="B26" s="14" t="s">
        <v>81</v>
      </c>
      <c r="C26" s="14" t="s">
        <v>87</v>
      </c>
      <c r="D26" s="14" t="s">
        <v>263</v>
      </c>
      <c r="E26" s="14"/>
      <c r="F26" s="14" t="s">
        <v>60</v>
      </c>
      <c r="G26" s="76"/>
      <c r="H26" s="76">
        <v>14.4</v>
      </c>
      <c r="I26" s="76">
        <v>12.6</v>
      </c>
      <c r="J26" s="76">
        <v>9.8000000000000007</v>
      </c>
      <c r="K26" s="76">
        <v>8.3000000000000007</v>
      </c>
      <c r="L26" s="76">
        <v>8.1</v>
      </c>
      <c r="M26" s="14"/>
      <c r="N26" s="16"/>
      <c r="O26" s="16">
        <f t="shared" si="10"/>
        <v>100</v>
      </c>
      <c r="P26" s="16">
        <f t="shared" si="9"/>
        <v>87.5</v>
      </c>
      <c r="Q26" s="16">
        <f t="shared" si="9"/>
        <v>68.055555555555557</v>
      </c>
      <c r="R26" s="16">
        <f t="shared" si="9"/>
        <v>57.638888888888893</v>
      </c>
      <c r="S26" s="16">
        <f t="shared" si="9"/>
        <v>56.25</v>
      </c>
    </row>
    <row r="27" spans="2:19" ht="15.75" customHeight="1" x14ac:dyDescent="0.25">
      <c r="B27" s="13" t="s">
        <v>82</v>
      </c>
      <c r="C27" s="13" t="s">
        <v>88</v>
      </c>
      <c r="D27" s="13" t="s">
        <v>264</v>
      </c>
      <c r="E27" s="13"/>
      <c r="F27" s="13" t="s">
        <v>60</v>
      </c>
      <c r="G27" s="75"/>
      <c r="H27" s="75">
        <v>21.2</v>
      </c>
      <c r="I27" s="75">
        <v>17.8</v>
      </c>
      <c r="J27" s="75">
        <v>15.6</v>
      </c>
      <c r="K27" s="75">
        <v>16.2</v>
      </c>
      <c r="L27" s="75">
        <v>14.9</v>
      </c>
      <c r="M27" s="13"/>
      <c r="N27" s="20"/>
      <c r="O27" s="20">
        <f t="shared" si="10"/>
        <v>100</v>
      </c>
      <c r="P27" s="20">
        <f t="shared" si="9"/>
        <v>83.962264150943398</v>
      </c>
      <c r="Q27" s="20">
        <f t="shared" si="9"/>
        <v>73.584905660377359</v>
      </c>
      <c r="R27" s="20">
        <f t="shared" si="9"/>
        <v>76.415094339622641</v>
      </c>
      <c r="S27" s="20">
        <f t="shared" si="9"/>
        <v>70.283018867924525</v>
      </c>
    </row>
    <row r="28" spans="2:19" ht="15.75" customHeight="1" x14ac:dyDescent="0.25">
      <c r="B28" s="13"/>
      <c r="C28" s="13"/>
      <c r="D28" s="13"/>
      <c r="E28" s="13"/>
      <c r="F28" s="13"/>
      <c r="G28" s="13"/>
      <c r="H28" s="13"/>
      <c r="I28" s="13"/>
      <c r="J28" s="13"/>
      <c r="K28" s="13"/>
      <c r="L28" s="13"/>
      <c r="M28" s="13"/>
      <c r="N28" s="20"/>
      <c r="O28" s="20"/>
      <c r="P28" s="20"/>
      <c r="Q28" s="20"/>
      <c r="R28" s="20"/>
      <c r="S28" s="20"/>
    </row>
    <row r="29" spans="2:19" ht="15.75" customHeight="1" x14ac:dyDescent="0.25">
      <c r="B29" s="11"/>
      <c r="C29" s="11"/>
      <c r="D29" s="7" t="s">
        <v>244</v>
      </c>
      <c r="E29" s="11"/>
      <c r="F29" s="11"/>
      <c r="G29" s="11"/>
      <c r="H29" s="11"/>
      <c r="I29" s="11"/>
      <c r="J29" s="11"/>
      <c r="K29" s="11"/>
      <c r="L29" s="11"/>
      <c r="M29" s="11"/>
      <c r="N29" s="17">
        <f>AVERAGE(N22:N23)</f>
        <v>100</v>
      </c>
      <c r="O29" s="17">
        <f>AVERAGE(O22:O23)</f>
        <v>111.74087915522514</v>
      </c>
      <c r="P29" s="17">
        <f>AVERAGE(P22:P27)</f>
        <v>95.347879117274772</v>
      </c>
      <c r="Q29" s="17">
        <f t="shared" ref="Q29:S29" si="11">AVERAGE(Q22:Q27)</f>
        <v>85.507385916023495</v>
      </c>
      <c r="R29" s="17">
        <f t="shared" si="11"/>
        <v>77.786346185793647</v>
      </c>
      <c r="S29" s="17">
        <f t="shared" si="11"/>
        <v>72.995695623850153</v>
      </c>
    </row>
    <row r="30" spans="2:19" ht="15.75" customHeight="1" x14ac:dyDescent="0.25">
      <c r="B30" s="13"/>
      <c r="C30" s="13"/>
      <c r="D30" s="13"/>
      <c r="E30" s="13"/>
      <c r="F30" s="13"/>
      <c r="G30" s="13"/>
      <c r="H30" s="13"/>
      <c r="I30" s="13"/>
      <c r="J30" s="13"/>
      <c r="K30" s="13"/>
      <c r="L30" s="13"/>
      <c r="M30" s="13"/>
      <c r="N30" s="49"/>
      <c r="O30" s="49"/>
      <c r="P30" s="49"/>
      <c r="Q30" s="49"/>
      <c r="R30" s="49"/>
      <c r="S30" s="49"/>
    </row>
    <row r="31" spans="2:19" ht="15.75" customHeight="1" x14ac:dyDescent="0.25">
      <c r="B31" s="13"/>
      <c r="C31" s="13"/>
      <c r="D31" s="13"/>
      <c r="E31" s="13"/>
      <c r="F31" s="13"/>
      <c r="G31" s="13"/>
      <c r="H31" s="13"/>
      <c r="I31" s="13"/>
      <c r="J31" s="13"/>
      <c r="K31" s="13"/>
      <c r="L31" s="13"/>
      <c r="M31" s="13"/>
      <c r="N31" s="49"/>
      <c r="O31" s="49"/>
      <c r="P31" s="49"/>
      <c r="Q31" s="49"/>
      <c r="R31" s="49"/>
      <c r="S31" s="49"/>
    </row>
    <row r="32" spans="2:19" ht="15.75" customHeight="1" x14ac:dyDescent="0.25">
      <c r="B32" s="121" t="s">
        <v>184</v>
      </c>
      <c r="C32" s="121"/>
      <c r="D32" s="121"/>
      <c r="E32" s="10"/>
      <c r="F32" s="7" t="s">
        <v>190</v>
      </c>
      <c r="G32" s="8"/>
      <c r="H32" s="8"/>
      <c r="I32" s="8"/>
      <c r="J32" s="8"/>
      <c r="K32" s="8"/>
      <c r="L32" s="8"/>
      <c r="M32" s="8"/>
      <c r="N32" s="86" t="s">
        <v>191</v>
      </c>
      <c r="O32" s="87"/>
      <c r="P32" s="87"/>
      <c r="Q32" s="87"/>
      <c r="R32" s="87"/>
      <c r="S32" s="87"/>
    </row>
    <row r="33" spans="2:19" ht="15.75" customHeight="1" x14ac:dyDescent="0.25">
      <c r="B33" s="121"/>
      <c r="C33" s="121"/>
      <c r="D33" s="121"/>
      <c r="E33" s="10"/>
      <c r="F33" s="9" t="s">
        <v>192</v>
      </c>
      <c r="G33" s="9">
        <v>2005</v>
      </c>
      <c r="H33" s="9">
        <v>2007</v>
      </c>
      <c r="I33" s="9">
        <v>2009</v>
      </c>
      <c r="J33" s="9">
        <v>2011</v>
      </c>
      <c r="K33" s="9">
        <v>2013</v>
      </c>
      <c r="L33" s="9">
        <v>2015</v>
      </c>
      <c r="M33" s="10"/>
      <c r="N33" s="92">
        <v>2005</v>
      </c>
      <c r="O33" s="92">
        <v>2007</v>
      </c>
      <c r="P33" s="92">
        <v>2009</v>
      </c>
      <c r="Q33" s="92">
        <v>2011</v>
      </c>
      <c r="R33" s="92">
        <v>2013</v>
      </c>
      <c r="S33" s="92">
        <v>2015</v>
      </c>
    </row>
    <row r="34" spans="2:19" ht="15.75" customHeight="1" x14ac:dyDescent="0.25">
      <c r="B34" s="13"/>
      <c r="C34" s="13"/>
      <c r="D34" s="13"/>
      <c r="E34" s="13"/>
      <c r="F34" s="13"/>
      <c r="G34" s="13"/>
      <c r="H34" s="13"/>
      <c r="I34" s="13"/>
      <c r="J34" s="13"/>
      <c r="K34" s="13"/>
      <c r="L34" s="13"/>
      <c r="M34" s="13"/>
      <c r="N34" s="20"/>
      <c r="O34" s="20"/>
      <c r="P34" s="20"/>
      <c r="Q34" s="20"/>
      <c r="R34" s="20"/>
      <c r="S34" s="20"/>
    </row>
    <row r="35" spans="2:19" ht="15.75" customHeight="1" x14ac:dyDescent="0.25">
      <c r="B35" s="14" t="s">
        <v>89</v>
      </c>
      <c r="C35" s="14" t="s">
        <v>93</v>
      </c>
      <c r="D35" s="14" t="s">
        <v>222</v>
      </c>
      <c r="E35" s="14"/>
      <c r="F35" s="15" t="s">
        <v>97</v>
      </c>
      <c r="G35" s="14">
        <v>20.6</v>
      </c>
      <c r="H35" s="14">
        <v>19</v>
      </c>
      <c r="I35" s="14">
        <v>17.899999999999999</v>
      </c>
      <c r="J35" s="14">
        <v>15.1</v>
      </c>
      <c r="K35" s="14">
        <v>9.5</v>
      </c>
      <c r="L35" s="14">
        <v>9.3000000000000007</v>
      </c>
      <c r="M35" s="14"/>
      <c r="N35" s="16">
        <f t="shared" ref="N35:N38" si="12">G35/$G35*100</f>
        <v>100</v>
      </c>
      <c r="O35" s="16">
        <f t="shared" ref="O35:O38" si="13">H35/$G35*100</f>
        <v>92.233009708737853</v>
      </c>
      <c r="P35" s="16">
        <f t="shared" ref="P35:P38" si="14">I35/$G35*100</f>
        <v>86.893203883495133</v>
      </c>
      <c r="Q35" s="16">
        <f t="shared" ref="Q35:Q38" si="15">J35/$G35*100</f>
        <v>73.300970873786397</v>
      </c>
      <c r="R35" s="16">
        <f t="shared" ref="R35:R38" si="16">K35/$G35*100</f>
        <v>46.116504854368927</v>
      </c>
      <c r="S35" s="16">
        <f t="shared" ref="S35:S38" si="17">L35/$G35*100</f>
        <v>45.145631067961169</v>
      </c>
    </row>
    <row r="36" spans="2:19" ht="15.75" customHeight="1" x14ac:dyDescent="0.25">
      <c r="B36" s="13" t="s">
        <v>90</v>
      </c>
      <c r="C36" s="13" t="s">
        <v>94</v>
      </c>
      <c r="D36" s="13" t="s">
        <v>231</v>
      </c>
      <c r="E36" s="13"/>
      <c r="F36" s="19" t="s">
        <v>19</v>
      </c>
      <c r="G36" s="13">
        <v>3397</v>
      </c>
      <c r="H36" s="13">
        <v>3149</v>
      </c>
      <c r="I36" s="13">
        <v>2427</v>
      </c>
      <c r="J36" s="13">
        <v>1876</v>
      </c>
      <c r="K36" s="13">
        <v>1392</v>
      </c>
      <c r="L36" s="13">
        <v>1130</v>
      </c>
      <c r="M36" s="13"/>
      <c r="N36" s="20">
        <f t="shared" si="12"/>
        <v>100</v>
      </c>
      <c r="O36" s="20">
        <f t="shared" si="13"/>
        <v>92.699440682955554</v>
      </c>
      <c r="P36" s="20">
        <f t="shared" si="14"/>
        <v>71.445392993818075</v>
      </c>
      <c r="Q36" s="20">
        <f t="shared" si="15"/>
        <v>55.225198704739476</v>
      </c>
      <c r="R36" s="20">
        <f t="shared" si="16"/>
        <v>40.977332940830145</v>
      </c>
      <c r="S36" s="20">
        <f t="shared" si="17"/>
        <v>33.264645275242863</v>
      </c>
    </row>
    <row r="37" spans="2:19" ht="15.75" customHeight="1" x14ac:dyDescent="0.25">
      <c r="B37" s="14" t="s">
        <v>91</v>
      </c>
      <c r="C37" s="14" t="s">
        <v>95</v>
      </c>
      <c r="D37" s="14" t="s">
        <v>265</v>
      </c>
      <c r="E37" s="14"/>
      <c r="F37" s="15" t="s">
        <v>97</v>
      </c>
      <c r="G37" s="14">
        <v>47.6</v>
      </c>
      <c r="H37" s="14">
        <v>48.6</v>
      </c>
      <c r="I37" s="14">
        <v>49.4</v>
      </c>
      <c r="J37" s="50">
        <v>46.871641000000004</v>
      </c>
      <c r="K37" s="50">
        <v>41</v>
      </c>
      <c r="L37" s="50">
        <v>39</v>
      </c>
      <c r="M37" s="14"/>
      <c r="N37" s="16">
        <f t="shared" si="12"/>
        <v>100</v>
      </c>
      <c r="O37" s="16">
        <f t="shared" si="13"/>
        <v>102.10084033613444</v>
      </c>
      <c r="P37" s="16">
        <f t="shared" si="14"/>
        <v>103.781512605042</v>
      </c>
      <c r="Q37" s="16">
        <f t="shared" si="15"/>
        <v>98.469834033613452</v>
      </c>
      <c r="R37" s="16">
        <f t="shared" si="16"/>
        <v>86.134453781512605</v>
      </c>
      <c r="S37" s="16">
        <f t="shared" si="17"/>
        <v>81.932773109243698</v>
      </c>
    </row>
    <row r="38" spans="2:19" ht="15.75" customHeight="1" x14ac:dyDescent="0.25">
      <c r="B38" s="13" t="s">
        <v>92</v>
      </c>
      <c r="C38" s="13" t="s">
        <v>96</v>
      </c>
      <c r="D38" s="13" t="s">
        <v>219</v>
      </c>
      <c r="E38" s="13"/>
      <c r="F38" s="19" t="s">
        <v>97</v>
      </c>
      <c r="G38" s="13">
        <v>27.6</v>
      </c>
      <c r="H38" s="13">
        <v>32.4</v>
      </c>
      <c r="I38" s="13">
        <v>29.6</v>
      </c>
      <c r="J38" s="13">
        <v>25.8</v>
      </c>
      <c r="K38" s="13">
        <v>15.5</v>
      </c>
      <c r="L38" s="13">
        <v>8.9</v>
      </c>
      <c r="M38" s="13"/>
      <c r="N38" s="20">
        <f t="shared" si="12"/>
        <v>100</v>
      </c>
      <c r="O38" s="20">
        <f t="shared" si="13"/>
        <v>117.39130434782608</v>
      </c>
      <c r="P38" s="20">
        <f t="shared" si="14"/>
        <v>107.24637681159422</v>
      </c>
      <c r="Q38" s="20">
        <f t="shared" si="15"/>
        <v>93.478260869565204</v>
      </c>
      <c r="R38" s="20">
        <f t="shared" si="16"/>
        <v>56.159420289855063</v>
      </c>
      <c r="S38" s="20">
        <f t="shared" si="17"/>
        <v>32.246376811594203</v>
      </c>
    </row>
    <row r="39" spans="2:19" ht="15.75" customHeight="1" x14ac:dyDescent="0.25">
      <c r="N39" s="81"/>
      <c r="O39" s="81"/>
      <c r="P39" s="81"/>
      <c r="Q39" s="81"/>
      <c r="R39" s="81"/>
      <c r="S39" s="81"/>
    </row>
    <row r="40" spans="2:19" ht="15.75" customHeight="1" x14ac:dyDescent="0.25">
      <c r="B40" s="11"/>
      <c r="C40" s="11"/>
      <c r="D40" s="7" t="s">
        <v>244</v>
      </c>
      <c r="E40" s="11"/>
      <c r="F40" s="11"/>
      <c r="G40" s="11"/>
      <c r="H40" s="11"/>
      <c r="I40" s="11"/>
      <c r="J40" s="11"/>
      <c r="K40" s="11"/>
      <c r="L40" s="11"/>
      <c r="M40" s="11"/>
      <c r="N40" s="17">
        <f>AVERAGE(N35:N38)</f>
        <v>100</v>
      </c>
      <c r="O40" s="17">
        <f t="shared" ref="O40:S40" si="18">AVERAGE(O35:O38)</f>
        <v>101.10614876891349</v>
      </c>
      <c r="P40" s="17">
        <f t="shared" si="18"/>
        <v>92.341621573487345</v>
      </c>
      <c r="Q40" s="17">
        <f t="shared" si="18"/>
        <v>80.118566120426124</v>
      </c>
      <c r="R40" s="17">
        <f t="shared" si="18"/>
        <v>57.346927966641687</v>
      </c>
      <c r="S40" s="17">
        <f t="shared" si="18"/>
        <v>48.147356566010487</v>
      </c>
    </row>
    <row r="41" spans="2:19" ht="15.75" customHeight="1" x14ac:dyDescent="0.25">
      <c r="B41" s="47"/>
      <c r="C41" s="47"/>
      <c r="D41" s="47"/>
      <c r="E41" s="43"/>
      <c r="F41" s="44"/>
      <c r="G41" s="45"/>
      <c r="H41" s="45"/>
      <c r="I41" s="45"/>
      <c r="J41" s="45"/>
      <c r="K41" s="45"/>
      <c r="L41" s="45"/>
      <c r="M41" s="45"/>
      <c r="N41" s="89"/>
      <c r="O41" s="90"/>
      <c r="P41" s="90"/>
      <c r="Q41" s="90"/>
      <c r="R41" s="90"/>
      <c r="S41" s="90"/>
    </row>
    <row r="42" spans="2:19" ht="15.75" customHeight="1" x14ac:dyDescent="0.25">
      <c r="B42" s="47"/>
      <c r="C42" s="47"/>
      <c r="D42" s="47"/>
      <c r="E42" s="43"/>
      <c r="F42" s="12"/>
      <c r="G42" s="12"/>
      <c r="H42" s="12"/>
      <c r="I42" s="12"/>
      <c r="J42" s="12"/>
      <c r="K42" s="12"/>
      <c r="L42" s="12"/>
      <c r="M42" s="13"/>
      <c r="N42" s="91"/>
      <c r="O42" s="91"/>
      <c r="P42" s="91"/>
      <c r="Q42" s="91"/>
      <c r="R42" s="91"/>
      <c r="S42" s="91"/>
    </row>
    <row r="43" spans="2:19" ht="15.75" customHeight="1" x14ac:dyDescent="0.25">
      <c r="B43" s="121" t="s">
        <v>185</v>
      </c>
      <c r="C43" s="121"/>
      <c r="D43" s="121"/>
      <c r="E43" s="10"/>
      <c r="F43" s="7" t="s">
        <v>190</v>
      </c>
      <c r="G43" s="8"/>
      <c r="H43" s="8"/>
      <c r="I43" s="8"/>
      <c r="J43" s="8"/>
      <c r="K43" s="8"/>
      <c r="L43" s="8"/>
      <c r="M43" s="8"/>
      <c r="N43" s="86" t="s">
        <v>191</v>
      </c>
      <c r="O43" s="87"/>
      <c r="P43" s="87"/>
      <c r="Q43" s="87"/>
      <c r="R43" s="87"/>
      <c r="S43" s="87"/>
    </row>
    <row r="44" spans="2:19" ht="15.75" customHeight="1" x14ac:dyDescent="0.25">
      <c r="B44" s="121"/>
      <c r="C44" s="121"/>
      <c r="D44" s="121"/>
      <c r="E44" s="10"/>
      <c r="F44" s="9" t="s">
        <v>192</v>
      </c>
      <c r="G44" s="9">
        <v>2005</v>
      </c>
      <c r="H44" s="9">
        <v>2007</v>
      </c>
      <c r="I44" s="9">
        <v>2009</v>
      </c>
      <c r="J44" s="9">
        <v>2011</v>
      </c>
      <c r="K44" s="9">
        <v>2013</v>
      </c>
      <c r="L44" s="9">
        <v>2015</v>
      </c>
      <c r="M44" s="10"/>
      <c r="N44" s="92">
        <v>2005</v>
      </c>
      <c r="O44" s="92">
        <v>2007</v>
      </c>
      <c r="P44" s="92">
        <v>2009</v>
      </c>
      <c r="Q44" s="92">
        <v>2011</v>
      </c>
      <c r="R44" s="92">
        <v>2013</v>
      </c>
      <c r="S44" s="92">
        <v>2015</v>
      </c>
    </row>
    <row r="45" spans="2:19" ht="15.75" customHeight="1" x14ac:dyDescent="0.25">
      <c r="B45" s="13"/>
      <c r="C45" s="13"/>
      <c r="D45" s="13"/>
      <c r="E45" s="13"/>
      <c r="F45" s="13"/>
      <c r="G45" s="20"/>
      <c r="H45" s="20"/>
      <c r="I45" s="20"/>
      <c r="J45" s="20"/>
      <c r="K45" s="20"/>
      <c r="L45" s="20"/>
      <c r="M45" s="13"/>
      <c r="N45" s="20"/>
      <c r="O45" s="20"/>
      <c r="P45" s="20"/>
      <c r="Q45" s="20"/>
      <c r="R45" s="20"/>
      <c r="S45" s="20"/>
    </row>
    <row r="46" spans="2:19" ht="15.75" customHeight="1" x14ac:dyDescent="0.25">
      <c r="B46" s="14" t="s">
        <v>98</v>
      </c>
      <c r="C46" s="14" t="s">
        <v>101</v>
      </c>
      <c r="D46" s="14" t="s">
        <v>266</v>
      </c>
      <c r="E46" s="14"/>
      <c r="F46" s="15" t="s">
        <v>229</v>
      </c>
      <c r="G46" s="14">
        <v>2679</v>
      </c>
      <c r="H46" s="14">
        <v>3015</v>
      </c>
      <c r="I46" s="14">
        <v>3559</v>
      </c>
      <c r="J46" s="14">
        <v>4669</v>
      </c>
      <c r="K46" s="14">
        <v>4884</v>
      </c>
      <c r="L46" s="14">
        <v>5349</v>
      </c>
      <c r="M46" s="14"/>
      <c r="N46" s="16">
        <f t="shared" ref="N46:N48" si="19">G46/$G46*100</f>
        <v>100</v>
      </c>
      <c r="O46" s="16">
        <f t="shared" ref="O46:O48" si="20">H46/$G46*100</f>
        <v>112.54199328107504</v>
      </c>
      <c r="P46" s="16">
        <f t="shared" ref="P46:P48" si="21">I46/$G46*100</f>
        <v>132.84807764091079</v>
      </c>
      <c r="Q46" s="16">
        <f t="shared" ref="Q46:Q48" si="22">J46/$G46*100</f>
        <v>174.28144830160508</v>
      </c>
      <c r="R46" s="16">
        <f t="shared" ref="R46:R48" si="23">K46/$G46*100</f>
        <v>182.30683090705486</v>
      </c>
      <c r="S46" s="16">
        <f t="shared" ref="S46:S48" si="24">L46/$G46*100</f>
        <v>199.66405375139976</v>
      </c>
    </row>
    <row r="47" spans="2:19" ht="15.75" customHeight="1" x14ac:dyDescent="0.25">
      <c r="B47" s="13" t="s">
        <v>99</v>
      </c>
      <c r="C47" s="13" t="s">
        <v>102</v>
      </c>
      <c r="D47" s="13" t="s">
        <v>220</v>
      </c>
      <c r="E47" s="13"/>
      <c r="F47" s="19" t="s">
        <v>20</v>
      </c>
      <c r="G47" s="13">
        <v>5.0999999999999996</v>
      </c>
      <c r="H47" s="13">
        <v>5.7</v>
      </c>
      <c r="I47" s="13">
        <v>6.4</v>
      </c>
      <c r="J47" s="13">
        <v>8.6</v>
      </c>
      <c r="K47" s="13">
        <v>8.1</v>
      </c>
      <c r="L47" s="13">
        <v>10.4</v>
      </c>
      <c r="M47" s="13"/>
      <c r="N47" s="20">
        <f t="shared" si="19"/>
        <v>100</v>
      </c>
      <c r="O47" s="20">
        <f t="shared" si="20"/>
        <v>111.76470588235294</v>
      </c>
      <c r="P47" s="20">
        <f t="shared" si="21"/>
        <v>125.4901960784314</v>
      </c>
      <c r="Q47" s="20">
        <f t="shared" si="22"/>
        <v>168.62745098039215</v>
      </c>
      <c r="R47" s="20">
        <f t="shared" si="23"/>
        <v>158.82352941176472</v>
      </c>
      <c r="S47" s="20">
        <f t="shared" si="24"/>
        <v>203.92156862745102</v>
      </c>
    </row>
    <row r="48" spans="2:19" ht="15.75" customHeight="1" x14ac:dyDescent="0.25">
      <c r="B48" s="14" t="s">
        <v>100</v>
      </c>
      <c r="C48" s="14" t="s">
        <v>103</v>
      </c>
      <c r="D48" s="14" t="s">
        <v>267</v>
      </c>
      <c r="E48" s="14"/>
      <c r="F48" s="15" t="s">
        <v>97</v>
      </c>
      <c r="G48" s="50">
        <v>39</v>
      </c>
      <c r="H48" s="50">
        <v>30.179832862138522</v>
      </c>
      <c r="I48" s="50">
        <v>32.848746590141722</v>
      </c>
      <c r="J48" s="50">
        <v>28.981152880658581</v>
      </c>
      <c r="K48" s="50">
        <v>53.445314623050471</v>
      </c>
      <c r="L48" s="50">
        <v>36.48102646959461</v>
      </c>
      <c r="M48" s="14"/>
      <c r="N48" s="16">
        <f t="shared" si="19"/>
        <v>100</v>
      </c>
      <c r="O48" s="16">
        <f t="shared" si="20"/>
        <v>77.38418682599621</v>
      </c>
      <c r="P48" s="16">
        <f t="shared" si="21"/>
        <v>84.227555359337742</v>
      </c>
      <c r="Q48" s="16">
        <f t="shared" si="22"/>
        <v>74.310648411945081</v>
      </c>
      <c r="R48" s="16">
        <f t="shared" si="23"/>
        <v>137.03926826423199</v>
      </c>
      <c r="S48" s="16">
        <f t="shared" si="24"/>
        <v>93.541093511781042</v>
      </c>
    </row>
    <row r="49" spans="2:19" ht="15.75" customHeight="1" x14ac:dyDescent="0.25">
      <c r="B49" s="43"/>
      <c r="C49" s="43"/>
      <c r="D49" s="43"/>
      <c r="E49" s="43"/>
      <c r="F49" s="43"/>
      <c r="G49" s="43"/>
      <c r="H49" s="43"/>
      <c r="I49" s="43"/>
      <c r="J49" s="43"/>
      <c r="K49" s="43"/>
      <c r="L49" s="43"/>
      <c r="M49" s="43"/>
      <c r="N49" s="93"/>
      <c r="O49" s="93"/>
      <c r="P49" s="93"/>
      <c r="Q49" s="93"/>
      <c r="R49" s="93"/>
      <c r="S49" s="93"/>
    </row>
    <row r="50" spans="2:19" ht="15.75" customHeight="1" x14ac:dyDescent="0.25">
      <c r="B50" s="11"/>
      <c r="C50" s="11"/>
      <c r="D50" s="7" t="s">
        <v>244</v>
      </c>
      <c r="E50" s="11"/>
      <c r="F50" s="11"/>
      <c r="G50" s="11"/>
      <c r="H50" s="11"/>
      <c r="I50" s="11"/>
      <c r="J50" s="11"/>
      <c r="K50" s="11"/>
      <c r="L50" s="11"/>
      <c r="M50" s="11"/>
      <c r="N50" s="17">
        <f>AVERAGE(N46:N48)</f>
        <v>100</v>
      </c>
      <c r="O50" s="17">
        <f t="shared" ref="O50:S50" si="25">AVERAGE(O46:O48)</f>
        <v>100.5636286631414</v>
      </c>
      <c r="P50" s="17">
        <f t="shared" si="25"/>
        <v>114.18860969289331</v>
      </c>
      <c r="Q50" s="17">
        <f t="shared" si="25"/>
        <v>139.07318256464745</v>
      </c>
      <c r="R50" s="17">
        <f t="shared" si="25"/>
        <v>159.38987619435053</v>
      </c>
      <c r="S50" s="17">
        <f t="shared" si="25"/>
        <v>165.70890529687725</v>
      </c>
    </row>
  </sheetData>
  <mergeCells count="4">
    <mergeCell ref="B4:D5"/>
    <mergeCell ref="B19:D20"/>
    <mergeCell ref="B32:D33"/>
    <mergeCell ref="B43:D4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8"/>
  <sheetViews>
    <sheetView zoomScaleNormal="100" workbookViewId="0"/>
  </sheetViews>
  <sheetFormatPr defaultRowHeight="15.75" customHeight="1" x14ac:dyDescent="0.25"/>
  <cols>
    <col min="1" max="1" width="3.5703125" customWidth="1"/>
    <col min="2" max="2" width="5.28515625" customWidth="1"/>
    <col min="3" max="3" width="7.5703125" customWidth="1"/>
    <col min="4" max="4" width="71.42578125" customWidth="1"/>
    <col min="5" max="5" width="4.28515625" customWidth="1"/>
    <col min="13" max="13" width="4.28515625" customWidth="1"/>
    <col min="14" max="19" width="9.140625" style="80"/>
  </cols>
  <sheetData>
    <row r="2" spans="2:19" ht="21" customHeight="1" x14ac:dyDescent="0.35">
      <c r="B2" s="18" t="s">
        <v>186</v>
      </c>
      <c r="C2" s="1"/>
    </row>
    <row r="3" spans="2:19" ht="15.75" customHeight="1" x14ac:dyDescent="0.3">
      <c r="B3" s="2" t="s">
        <v>187</v>
      </c>
      <c r="C3" s="1"/>
    </row>
    <row r="5" spans="2:19" ht="15.75" customHeight="1" x14ac:dyDescent="0.25">
      <c r="B5" s="122" t="s">
        <v>188</v>
      </c>
      <c r="C5" s="122"/>
      <c r="D5" s="122"/>
      <c r="E5" s="53"/>
      <c r="F5" s="54" t="s">
        <v>190</v>
      </c>
      <c r="G5" s="53"/>
      <c r="H5" s="53"/>
      <c r="I5" s="53"/>
      <c r="J5" s="53"/>
      <c r="K5" s="53"/>
      <c r="L5" s="53"/>
      <c r="M5" s="53"/>
      <c r="N5" s="57" t="s">
        <v>191</v>
      </c>
      <c r="O5" s="94"/>
      <c r="P5" s="94"/>
      <c r="Q5" s="94"/>
      <c r="R5" s="94"/>
      <c r="S5" s="94"/>
    </row>
    <row r="6" spans="2:19" ht="15.75" customHeight="1" x14ac:dyDescent="0.25">
      <c r="B6" s="122"/>
      <c r="C6" s="122"/>
      <c r="D6" s="122"/>
      <c r="E6" s="22"/>
      <c r="F6" s="22" t="s">
        <v>192</v>
      </c>
      <c r="G6" s="22">
        <v>2005</v>
      </c>
      <c r="H6" s="22">
        <v>2007</v>
      </c>
      <c r="I6" s="22">
        <v>2009</v>
      </c>
      <c r="J6" s="22">
        <v>2011</v>
      </c>
      <c r="K6" s="22">
        <v>2013</v>
      </c>
      <c r="L6" s="22">
        <v>2015</v>
      </c>
      <c r="M6" s="6"/>
      <c r="N6" s="95">
        <v>2005</v>
      </c>
      <c r="O6" s="95">
        <v>2007</v>
      </c>
      <c r="P6" s="95">
        <v>2009</v>
      </c>
      <c r="Q6" s="95">
        <v>2011</v>
      </c>
      <c r="R6" s="95">
        <v>2013</v>
      </c>
      <c r="S6" s="95">
        <v>2015</v>
      </c>
    </row>
    <row r="7" spans="2:19" ht="15.75" customHeight="1" x14ac:dyDescent="0.25">
      <c r="B7" s="24"/>
      <c r="C7" s="24"/>
      <c r="D7" s="24"/>
      <c r="E7" s="24"/>
      <c r="F7" s="24"/>
      <c r="G7" s="24"/>
      <c r="H7" s="24"/>
      <c r="I7" s="24"/>
      <c r="J7" s="24"/>
      <c r="K7" s="24"/>
      <c r="L7" s="24"/>
      <c r="M7" s="25"/>
      <c r="N7" s="84"/>
      <c r="O7" s="84"/>
      <c r="P7" s="84"/>
      <c r="Q7" s="84"/>
      <c r="R7" s="84"/>
      <c r="S7" s="84"/>
    </row>
    <row r="8" spans="2:19" ht="15.75" customHeight="1" x14ac:dyDescent="0.25">
      <c r="B8" s="37" t="s">
        <v>104</v>
      </c>
      <c r="C8" s="37" t="s">
        <v>119</v>
      </c>
      <c r="D8" s="38" t="s">
        <v>268</v>
      </c>
      <c r="E8" s="37"/>
      <c r="F8" s="37" t="s">
        <v>134</v>
      </c>
      <c r="G8" s="56">
        <v>256</v>
      </c>
      <c r="H8" s="56">
        <v>303.74541461249095</v>
      </c>
      <c r="I8" s="56">
        <v>296.57725492813671</v>
      </c>
      <c r="J8" s="56">
        <v>277.13227442129767</v>
      </c>
      <c r="K8" s="56">
        <v>270.67465792964271</v>
      </c>
      <c r="L8" s="56">
        <v>261.30595703802652</v>
      </c>
      <c r="M8" s="37"/>
      <c r="N8" s="39">
        <f>G8/$G8*100</f>
        <v>100</v>
      </c>
      <c r="O8" s="39">
        <f t="shared" ref="O8:S8" si="0">H8/$G8*100</f>
        <v>118.65055258300427</v>
      </c>
      <c r="P8" s="39">
        <f t="shared" si="0"/>
        <v>115.85049020630341</v>
      </c>
      <c r="Q8" s="39">
        <f t="shared" si="0"/>
        <v>108.2547946958194</v>
      </c>
      <c r="R8" s="39">
        <f t="shared" si="0"/>
        <v>105.73228825376668</v>
      </c>
      <c r="S8" s="39">
        <f t="shared" si="0"/>
        <v>102.07263946797912</v>
      </c>
    </row>
    <row r="9" spans="2:19" ht="15.75" customHeight="1" x14ac:dyDescent="0.25">
      <c r="B9" s="25" t="s">
        <v>105</v>
      </c>
      <c r="C9" s="25" t="s">
        <v>120</v>
      </c>
      <c r="D9" s="29" t="s">
        <v>269</v>
      </c>
      <c r="E9" s="25"/>
      <c r="F9" s="25" t="s">
        <v>134</v>
      </c>
      <c r="G9" s="48" t="s">
        <v>139</v>
      </c>
      <c r="H9" s="48">
        <v>52.588845504567857</v>
      </c>
      <c r="I9" s="48">
        <v>52.378734354030541</v>
      </c>
      <c r="J9" s="48">
        <v>53.757321564350391</v>
      </c>
      <c r="K9" s="48">
        <v>51.868678160618323</v>
      </c>
      <c r="L9" s="48">
        <v>61.138066977901964</v>
      </c>
      <c r="M9" s="25"/>
      <c r="N9" s="30"/>
      <c r="O9" s="30">
        <f>H9/$H9*100</f>
        <v>100</v>
      </c>
      <c r="P9" s="30">
        <f t="shared" ref="P9:S9" si="1">I9/$H9*100</f>
        <v>99.600464416890333</v>
      </c>
      <c r="Q9" s="30">
        <f t="shared" si="1"/>
        <v>102.22190855983146</v>
      </c>
      <c r="R9" s="30">
        <f t="shared" si="1"/>
        <v>98.630570157911194</v>
      </c>
      <c r="S9" s="30">
        <f t="shared" si="1"/>
        <v>116.25672020617286</v>
      </c>
    </row>
    <row r="10" spans="2:19" ht="15.75" customHeight="1" x14ac:dyDescent="0.25">
      <c r="B10" s="37" t="s">
        <v>106</v>
      </c>
      <c r="C10" s="37" t="s">
        <v>121</v>
      </c>
      <c r="D10" s="38" t="s">
        <v>232</v>
      </c>
      <c r="E10" s="37"/>
      <c r="F10" s="37" t="s">
        <v>134</v>
      </c>
      <c r="G10" s="56">
        <v>10.812131000000001</v>
      </c>
      <c r="H10" s="56">
        <v>10.784719463850401</v>
      </c>
      <c r="I10" s="56">
        <v>8.1376143615621075</v>
      </c>
      <c r="J10" s="56">
        <v>6.7190620310730598</v>
      </c>
      <c r="K10" s="56">
        <v>4.4575715499666728</v>
      </c>
      <c r="L10" s="56">
        <v>3.766878081976746</v>
      </c>
      <c r="M10" s="37"/>
      <c r="N10" s="39">
        <f t="shared" ref="N10:N22" si="2">G10/$G10*100</f>
        <v>100</v>
      </c>
      <c r="O10" s="39">
        <f t="shared" ref="O10:O22" si="3">H10/$G10*100</f>
        <v>99.74647425054691</v>
      </c>
      <c r="P10" s="39">
        <f t="shared" ref="P10:P22" si="4">I10/$G10*100</f>
        <v>75.263741824457242</v>
      </c>
      <c r="Q10" s="39">
        <f t="shared" ref="Q10:Q22" si="5">J10/$G10*100</f>
        <v>62.14373494987305</v>
      </c>
      <c r="R10" s="39">
        <f t="shared" ref="R10:R22" si="6">K10/$G10*100</f>
        <v>41.227502237687204</v>
      </c>
      <c r="S10" s="39">
        <f t="shared" ref="S10:S22" si="7">L10/$G10*100</f>
        <v>34.839367761792246</v>
      </c>
    </row>
    <row r="11" spans="2:19" ht="15.75" customHeight="1" x14ac:dyDescent="0.25">
      <c r="B11" s="25" t="s">
        <v>108</v>
      </c>
      <c r="C11" s="25" t="s">
        <v>122</v>
      </c>
      <c r="D11" s="29" t="s">
        <v>221</v>
      </c>
      <c r="E11" s="25"/>
      <c r="F11" s="25" t="s">
        <v>134</v>
      </c>
      <c r="G11" s="48">
        <v>97.1</v>
      </c>
      <c r="H11" s="48">
        <v>91.318332982857839</v>
      </c>
      <c r="I11" s="48">
        <v>98.546239770425174</v>
      </c>
      <c r="J11" s="48">
        <v>95.094407889660971</v>
      </c>
      <c r="K11" s="48">
        <v>87.24137924316662</v>
      </c>
      <c r="L11" s="48">
        <v>77.543391146998772</v>
      </c>
      <c r="M11" s="25"/>
      <c r="N11" s="30">
        <f t="shared" si="2"/>
        <v>100</v>
      </c>
      <c r="O11" s="30">
        <f t="shared" si="3"/>
        <v>94.045657036928773</v>
      </c>
      <c r="P11" s="30">
        <f t="shared" si="4"/>
        <v>101.4894333372041</v>
      </c>
      <c r="Q11" s="30">
        <f t="shared" si="5"/>
        <v>97.934508640227577</v>
      </c>
      <c r="R11" s="30">
        <f t="shared" si="6"/>
        <v>89.846940518194259</v>
      </c>
      <c r="S11" s="30">
        <f t="shared" si="7"/>
        <v>79.859311170956516</v>
      </c>
    </row>
    <row r="12" spans="2:19" ht="15.75" customHeight="1" x14ac:dyDescent="0.25">
      <c r="B12" s="37" t="s">
        <v>107</v>
      </c>
      <c r="C12" s="37" t="s">
        <v>133</v>
      </c>
      <c r="D12" s="38" t="s">
        <v>270</v>
      </c>
      <c r="E12" s="37"/>
      <c r="F12" s="37" t="s">
        <v>134</v>
      </c>
      <c r="G12" s="56">
        <v>142</v>
      </c>
      <c r="H12" s="56">
        <v>162.58168025732687</v>
      </c>
      <c r="I12" s="56">
        <v>183.22675922768238</v>
      </c>
      <c r="J12" s="56">
        <v>221.57075391913176</v>
      </c>
      <c r="K12" s="56">
        <v>254.09082325934094</v>
      </c>
      <c r="L12" s="56">
        <v>335.55405550627779</v>
      </c>
      <c r="M12" s="37"/>
      <c r="N12" s="39">
        <f t="shared" si="2"/>
        <v>100</v>
      </c>
      <c r="O12" s="39">
        <f t="shared" si="3"/>
        <v>114.49414102628653</v>
      </c>
      <c r="P12" s="39">
        <f t="shared" si="4"/>
        <v>129.03292903357914</v>
      </c>
      <c r="Q12" s="39">
        <f t="shared" si="5"/>
        <v>156.03574219657165</v>
      </c>
      <c r="R12" s="39">
        <f t="shared" si="6"/>
        <v>178.93719947840913</v>
      </c>
      <c r="S12" s="39">
        <f t="shared" si="7"/>
        <v>236.30567289174493</v>
      </c>
    </row>
    <row r="13" spans="2:19" ht="15.75" customHeight="1" x14ac:dyDescent="0.25">
      <c r="B13" s="25" t="s">
        <v>109</v>
      </c>
      <c r="C13" s="25" t="s">
        <v>123</v>
      </c>
      <c r="D13" s="29" t="s">
        <v>271</v>
      </c>
      <c r="E13" s="25"/>
      <c r="F13" s="25" t="s">
        <v>134</v>
      </c>
      <c r="G13" s="48">
        <v>596.1</v>
      </c>
      <c r="H13" s="48">
        <v>611.1902926080827</v>
      </c>
      <c r="I13" s="48">
        <v>602.25830533982696</v>
      </c>
      <c r="J13" s="48">
        <v>540.67963342978669</v>
      </c>
      <c r="K13" s="48">
        <v>452.81973824981304</v>
      </c>
      <c r="L13" s="48">
        <v>422.50119027577011</v>
      </c>
      <c r="M13" s="25"/>
      <c r="N13" s="30">
        <f t="shared" si="2"/>
        <v>100</v>
      </c>
      <c r="O13" s="30">
        <f t="shared" si="3"/>
        <v>102.53150354103046</v>
      </c>
      <c r="P13" s="30">
        <f t="shared" si="4"/>
        <v>101.03309936920432</v>
      </c>
      <c r="Q13" s="30">
        <f t="shared" si="5"/>
        <v>90.702840702866411</v>
      </c>
      <c r="R13" s="30">
        <f t="shared" si="6"/>
        <v>75.963720558599732</v>
      </c>
      <c r="S13" s="30">
        <f t="shared" si="7"/>
        <v>70.877569246061086</v>
      </c>
    </row>
    <row r="14" spans="2:19" ht="15.75" customHeight="1" x14ac:dyDescent="0.25">
      <c r="B14" s="37" t="s">
        <v>110</v>
      </c>
      <c r="C14" s="37" t="s">
        <v>124</v>
      </c>
      <c r="D14" s="38" t="s">
        <v>223</v>
      </c>
      <c r="E14" s="37"/>
      <c r="F14" s="37" t="s">
        <v>134</v>
      </c>
      <c r="G14" s="56">
        <v>343</v>
      </c>
      <c r="H14" s="56">
        <v>286.22164069253949</v>
      </c>
      <c r="I14" s="56">
        <v>242.14218915018756</v>
      </c>
      <c r="J14" s="56">
        <v>193.99259209490836</v>
      </c>
      <c r="K14" s="56">
        <v>165.24946472965766</v>
      </c>
      <c r="L14" s="56">
        <v>180.62350082271377</v>
      </c>
      <c r="M14" s="37"/>
      <c r="N14" s="39">
        <f t="shared" si="2"/>
        <v>100</v>
      </c>
      <c r="O14" s="39">
        <f t="shared" si="3"/>
        <v>83.446542475959035</v>
      </c>
      <c r="P14" s="39">
        <f t="shared" si="4"/>
        <v>70.595390422795219</v>
      </c>
      <c r="Q14" s="39">
        <f t="shared" si="5"/>
        <v>56.557607024754617</v>
      </c>
      <c r="R14" s="39">
        <f t="shared" si="6"/>
        <v>48.177686510104273</v>
      </c>
      <c r="S14" s="39">
        <f t="shared" si="7"/>
        <v>52.65991277630139</v>
      </c>
    </row>
    <row r="15" spans="2:19" ht="15.75" customHeight="1" x14ac:dyDescent="0.25">
      <c r="B15" s="25" t="s">
        <v>111</v>
      </c>
      <c r="C15" s="25" t="s">
        <v>125</v>
      </c>
      <c r="D15" s="29" t="s">
        <v>272</v>
      </c>
      <c r="E15" s="25"/>
      <c r="F15" s="25" t="s">
        <v>134</v>
      </c>
      <c r="G15" s="48">
        <v>32.5</v>
      </c>
      <c r="H15" s="48">
        <v>42.349120306549217</v>
      </c>
      <c r="I15" s="48">
        <v>60.910961534291374</v>
      </c>
      <c r="J15" s="48">
        <v>90.692895295910944</v>
      </c>
      <c r="K15" s="48">
        <v>136.88896713129702</v>
      </c>
      <c r="L15" s="48">
        <v>155.47704443762575</v>
      </c>
      <c r="M15" s="25"/>
      <c r="N15" s="30">
        <f t="shared" si="2"/>
        <v>100</v>
      </c>
      <c r="O15" s="30">
        <f t="shared" si="3"/>
        <v>130.304985558613</v>
      </c>
      <c r="P15" s="30">
        <f t="shared" si="4"/>
        <v>187.418343182435</v>
      </c>
      <c r="Q15" s="30">
        <f t="shared" si="5"/>
        <v>279.05506244895679</v>
      </c>
      <c r="R15" s="30">
        <f t="shared" si="6"/>
        <v>421.19682194245235</v>
      </c>
      <c r="S15" s="30">
        <f t="shared" si="7"/>
        <v>478.3909059619254</v>
      </c>
    </row>
    <row r="16" spans="2:19" ht="15.75" customHeight="1" x14ac:dyDescent="0.25">
      <c r="B16" s="37" t="s">
        <v>112</v>
      </c>
      <c r="C16" s="37" t="s">
        <v>126</v>
      </c>
      <c r="D16" s="38" t="s">
        <v>273</v>
      </c>
      <c r="E16" s="37"/>
      <c r="F16" s="37" t="s">
        <v>134</v>
      </c>
      <c r="G16" s="56">
        <v>70.355000000000004</v>
      </c>
      <c r="H16" s="56">
        <v>144.70548377298533</v>
      </c>
      <c r="I16" s="56">
        <v>43.871847410176422</v>
      </c>
      <c r="J16" s="56">
        <v>70.905107505613785</v>
      </c>
      <c r="K16" s="56">
        <v>70.207316927005564</v>
      </c>
      <c r="L16" s="56">
        <v>73.116461004711695</v>
      </c>
      <c r="M16" s="37"/>
      <c r="N16" s="39">
        <f t="shared" si="2"/>
        <v>100</v>
      </c>
      <c r="O16" s="39">
        <f t="shared" si="3"/>
        <v>205.67903315043043</v>
      </c>
      <c r="P16" s="39">
        <f t="shared" si="4"/>
        <v>62.357824476123113</v>
      </c>
      <c r="Q16" s="39">
        <f t="shared" si="5"/>
        <v>100.78190250247144</v>
      </c>
      <c r="R16" s="39">
        <f t="shared" si="6"/>
        <v>99.790088731441358</v>
      </c>
      <c r="S16" s="39">
        <f t="shared" si="7"/>
        <v>103.92503873884115</v>
      </c>
    </row>
    <row r="17" spans="2:19" ht="15.75" customHeight="1" x14ac:dyDescent="0.25">
      <c r="B17" s="25" t="s">
        <v>113</v>
      </c>
      <c r="C17" s="25" t="s">
        <v>127</v>
      </c>
      <c r="D17" s="29" t="s">
        <v>330</v>
      </c>
      <c r="E17" s="25"/>
      <c r="F17" s="25" t="s">
        <v>134</v>
      </c>
      <c r="G17" s="48">
        <v>135.19999999999999</v>
      </c>
      <c r="H17" s="48">
        <v>155.47481638979102</v>
      </c>
      <c r="I17" s="48">
        <v>188.55180542741348</v>
      </c>
      <c r="J17" s="48">
        <v>217.35864660493937</v>
      </c>
      <c r="K17" s="48">
        <v>215.08118646722704</v>
      </c>
      <c r="L17" s="48">
        <v>233.98930377597983</v>
      </c>
      <c r="M17" s="25"/>
      <c r="N17" s="30">
        <f t="shared" si="2"/>
        <v>100</v>
      </c>
      <c r="O17" s="30">
        <f t="shared" si="3"/>
        <v>114.99616596878035</v>
      </c>
      <c r="P17" s="30">
        <f t="shared" si="4"/>
        <v>139.46139454690348</v>
      </c>
      <c r="Q17" s="30">
        <f t="shared" si="5"/>
        <v>160.7682297373812</v>
      </c>
      <c r="R17" s="30">
        <f t="shared" si="6"/>
        <v>159.08371780120345</v>
      </c>
      <c r="S17" s="30">
        <f t="shared" si="7"/>
        <v>173.06901166862417</v>
      </c>
    </row>
    <row r="18" spans="2:19" ht="15.75" customHeight="1" x14ac:dyDescent="0.25">
      <c r="B18" s="37" t="s">
        <v>114</v>
      </c>
      <c r="C18" s="37" t="s">
        <v>128</v>
      </c>
      <c r="D18" s="38" t="s">
        <v>317</v>
      </c>
      <c r="E18" s="37"/>
      <c r="F18" s="37" t="s">
        <v>134</v>
      </c>
      <c r="G18" s="56">
        <v>178.26</v>
      </c>
      <c r="H18" s="56">
        <v>193.90639968223553</v>
      </c>
      <c r="I18" s="56">
        <v>219.33295805361001</v>
      </c>
      <c r="J18" s="56">
        <v>185.72752955775556</v>
      </c>
      <c r="K18" s="56">
        <v>182.90710706415067</v>
      </c>
      <c r="L18" s="56">
        <v>206.55557187084469</v>
      </c>
      <c r="M18" s="37"/>
      <c r="N18" s="39">
        <f t="shared" si="2"/>
        <v>100</v>
      </c>
      <c r="O18" s="39">
        <f t="shared" si="3"/>
        <v>108.77729141828539</v>
      </c>
      <c r="P18" s="39">
        <f t="shared" si="4"/>
        <v>123.04104008392798</v>
      </c>
      <c r="Q18" s="39">
        <f t="shared" si="5"/>
        <v>104.18912238177694</v>
      </c>
      <c r="R18" s="39">
        <f t="shared" si="6"/>
        <v>102.60692643562813</v>
      </c>
      <c r="S18" s="39">
        <f t="shared" si="7"/>
        <v>115.87320311390368</v>
      </c>
    </row>
    <row r="19" spans="2:19" ht="15.75" customHeight="1" x14ac:dyDescent="0.25">
      <c r="B19" s="25" t="s">
        <v>115</v>
      </c>
      <c r="C19" s="25" t="s">
        <v>129</v>
      </c>
      <c r="D19" s="29" t="s">
        <v>318</v>
      </c>
      <c r="E19" s="25"/>
      <c r="F19" s="25" t="s">
        <v>134</v>
      </c>
      <c r="G19" s="48">
        <v>3.5995300000000001</v>
      </c>
      <c r="H19" s="48">
        <v>4.9149230511616313</v>
      </c>
      <c r="I19" s="48">
        <v>5.5382207766416949</v>
      </c>
      <c r="J19" s="48">
        <v>5.2635406842867161</v>
      </c>
      <c r="K19" s="48">
        <v>6.4539799972393244</v>
      </c>
      <c r="L19" s="48">
        <v>5.1667314232518873</v>
      </c>
      <c r="M19" s="25"/>
      <c r="N19" s="30">
        <f t="shared" si="2"/>
        <v>100</v>
      </c>
      <c r="O19" s="30">
        <f t="shared" si="3"/>
        <v>136.54346681821323</v>
      </c>
      <c r="P19" s="30">
        <f t="shared" si="4"/>
        <v>153.85955323727526</v>
      </c>
      <c r="Q19" s="30">
        <f t="shared" si="5"/>
        <v>146.22855440256689</v>
      </c>
      <c r="R19" s="30">
        <f t="shared" si="6"/>
        <v>179.30063083900743</v>
      </c>
      <c r="S19" s="30">
        <f t="shared" si="7"/>
        <v>143.53905713390046</v>
      </c>
    </row>
    <row r="20" spans="2:19" ht="15.75" customHeight="1" x14ac:dyDescent="0.25">
      <c r="B20" s="37" t="s">
        <v>116</v>
      </c>
      <c r="C20" s="37" t="s">
        <v>130</v>
      </c>
      <c r="D20" s="38" t="s">
        <v>319</v>
      </c>
      <c r="E20" s="37"/>
      <c r="F20" s="37" t="s">
        <v>134</v>
      </c>
      <c r="G20" s="56">
        <v>15.212999999999999</v>
      </c>
      <c r="H20" s="56">
        <v>18.404830330926735</v>
      </c>
      <c r="I20" s="56">
        <v>15.729856938593581</v>
      </c>
      <c r="J20" s="56">
        <v>11.345215691750314</v>
      </c>
      <c r="K20" s="56">
        <v>9.8124199966741141</v>
      </c>
      <c r="L20" s="56">
        <v>9.4002272856536813</v>
      </c>
      <c r="M20" s="37"/>
      <c r="N20" s="39">
        <f t="shared" si="2"/>
        <v>100</v>
      </c>
      <c r="O20" s="39">
        <f t="shared" si="3"/>
        <v>120.98093953149764</v>
      </c>
      <c r="P20" s="39">
        <f t="shared" si="4"/>
        <v>103.39746886605919</v>
      </c>
      <c r="Q20" s="39">
        <f t="shared" si="5"/>
        <v>74.575794989484748</v>
      </c>
      <c r="R20" s="39">
        <f t="shared" si="6"/>
        <v>64.500230044528465</v>
      </c>
      <c r="S20" s="39">
        <f t="shared" si="7"/>
        <v>61.790753208793014</v>
      </c>
    </row>
    <row r="21" spans="2:19" ht="15.75" customHeight="1" x14ac:dyDescent="0.25">
      <c r="B21" s="25" t="s">
        <v>117</v>
      </c>
      <c r="C21" s="25" t="s">
        <v>131</v>
      </c>
      <c r="D21" s="29" t="s">
        <v>224</v>
      </c>
      <c r="E21" s="25"/>
      <c r="F21" s="25" t="s">
        <v>134</v>
      </c>
      <c r="G21" s="48">
        <v>293</v>
      </c>
      <c r="H21" s="48">
        <v>345.60776342126371</v>
      </c>
      <c r="I21" s="48">
        <v>392.30788784797829</v>
      </c>
      <c r="J21" s="48">
        <v>236.37664489167142</v>
      </c>
      <c r="K21" s="48">
        <v>191.36870719866459</v>
      </c>
      <c r="L21" s="48">
        <v>290.15141982793853</v>
      </c>
      <c r="M21" s="25"/>
      <c r="N21" s="30">
        <f t="shared" si="2"/>
        <v>100</v>
      </c>
      <c r="O21" s="30">
        <f t="shared" si="3"/>
        <v>117.95486806186474</v>
      </c>
      <c r="P21" s="30">
        <f t="shared" si="4"/>
        <v>133.89347708122125</v>
      </c>
      <c r="Q21" s="30">
        <f t="shared" si="5"/>
        <v>80.674622829921987</v>
      </c>
      <c r="R21" s="30">
        <f t="shared" si="6"/>
        <v>65.313551944936719</v>
      </c>
      <c r="S21" s="30">
        <f t="shared" si="7"/>
        <v>99.027788337180382</v>
      </c>
    </row>
    <row r="22" spans="2:19" ht="15.75" customHeight="1" x14ac:dyDescent="0.25">
      <c r="B22" s="37" t="s">
        <v>118</v>
      </c>
      <c r="C22" s="37" t="s">
        <v>132</v>
      </c>
      <c r="D22" s="38" t="s">
        <v>274</v>
      </c>
      <c r="E22" s="37"/>
      <c r="F22" s="37" t="s">
        <v>134</v>
      </c>
      <c r="G22" s="56">
        <v>2.6913999999999998</v>
      </c>
      <c r="H22" s="56">
        <v>2.4905352149972351</v>
      </c>
      <c r="I22" s="56">
        <v>2.2223913359122069</v>
      </c>
      <c r="J22" s="56">
        <v>1.5361616129788123</v>
      </c>
      <c r="K22" s="56">
        <v>1.5146644478332834</v>
      </c>
      <c r="L22" s="56">
        <v>1.5241526824166949</v>
      </c>
      <c r="M22" s="37"/>
      <c r="N22" s="39">
        <f t="shared" si="2"/>
        <v>100</v>
      </c>
      <c r="O22" s="39">
        <f t="shared" si="3"/>
        <v>92.536791818281756</v>
      </c>
      <c r="P22" s="39">
        <f t="shared" si="4"/>
        <v>82.573803073203806</v>
      </c>
      <c r="Q22" s="39">
        <f t="shared" si="5"/>
        <v>57.076674332273626</v>
      </c>
      <c r="R22" s="39">
        <f t="shared" si="6"/>
        <v>56.277938910354599</v>
      </c>
      <c r="S22" s="39">
        <f t="shared" si="7"/>
        <v>56.6304779080291</v>
      </c>
    </row>
    <row r="23" spans="2:19" ht="15.75" customHeight="1" x14ac:dyDescent="0.25">
      <c r="B23" s="4"/>
      <c r="C23" s="4"/>
      <c r="D23" s="5"/>
      <c r="E23" s="5"/>
      <c r="F23" s="5"/>
      <c r="G23" s="5"/>
      <c r="H23" s="5"/>
      <c r="I23" s="5"/>
      <c r="J23" s="5"/>
      <c r="K23" s="5"/>
      <c r="L23" s="5"/>
      <c r="M23" s="5"/>
      <c r="N23" s="85"/>
      <c r="O23" s="85"/>
      <c r="P23" s="85"/>
      <c r="Q23" s="85"/>
      <c r="R23" s="85"/>
      <c r="S23" s="85"/>
    </row>
    <row r="24" spans="2:19" ht="15.75" customHeight="1" x14ac:dyDescent="0.25">
      <c r="B24" s="23"/>
      <c r="C24" s="23"/>
      <c r="D24" s="54" t="s">
        <v>275</v>
      </c>
      <c r="E24" s="23"/>
      <c r="F24" s="58" t="s">
        <v>134</v>
      </c>
      <c r="G24" s="57">
        <f>SUM(G8:G22)</f>
        <v>2175.8310610000003</v>
      </c>
      <c r="H24" s="57">
        <f t="shared" ref="H24:L24" si="8">SUM(H8:H22)</f>
        <v>2426.2847982916264</v>
      </c>
      <c r="I24" s="57">
        <f t="shared" si="8"/>
        <v>2411.7330264564685</v>
      </c>
      <c r="J24" s="57">
        <f t="shared" si="8"/>
        <v>2208.151787195116</v>
      </c>
      <c r="K24" s="57">
        <f t="shared" si="8"/>
        <v>2100.6366623522977</v>
      </c>
      <c r="L24" s="57">
        <f t="shared" si="8"/>
        <v>2317.8139521580879</v>
      </c>
      <c r="M24" s="23"/>
      <c r="N24" s="55">
        <f t="shared" ref="N24" si="9">G24/$G24*100</f>
        <v>100</v>
      </c>
      <c r="O24" s="55">
        <f>H24/$G24*100</f>
        <v>111.51071614799537</v>
      </c>
      <c r="P24" s="55">
        <f t="shared" ref="P24" si="10">I24/$G24*100</f>
        <v>110.84192471027822</v>
      </c>
      <c r="Q24" s="55">
        <f t="shared" ref="Q24" si="11">J24/$G24*100</f>
        <v>101.48544281651451</v>
      </c>
      <c r="R24" s="55">
        <f t="shared" ref="R24" si="12">K24/$G24*100</f>
        <v>96.544106755551894</v>
      </c>
      <c r="S24" s="55">
        <f t="shared" ref="S24" si="13">L24/$G24*100</f>
        <v>106.5254556616557</v>
      </c>
    </row>
    <row r="27" spans="2:19" ht="15.75" customHeight="1" x14ac:dyDescent="0.25">
      <c r="B27" s="122" t="s">
        <v>323</v>
      </c>
      <c r="C27" s="122"/>
      <c r="D27" s="122"/>
      <c r="E27" s="23"/>
      <c r="F27" s="54" t="s">
        <v>190</v>
      </c>
      <c r="G27" s="53"/>
      <c r="H27" s="53"/>
      <c r="I27" s="53"/>
      <c r="J27" s="53"/>
      <c r="K27" s="53"/>
      <c r="L27" s="53"/>
      <c r="M27" s="53"/>
      <c r="N27" s="57" t="s">
        <v>191</v>
      </c>
      <c r="O27" s="94"/>
      <c r="P27" s="94"/>
      <c r="Q27" s="94"/>
      <c r="R27" s="94"/>
      <c r="S27" s="94"/>
    </row>
    <row r="28" spans="2:19" ht="15.75" customHeight="1" x14ac:dyDescent="0.25">
      <c r="B28" s="122"/>
      <c r="C28" s="122"/>
      <c r="D28" s="122"/>
      <c r="E28" s="23"/>
      <c r="F28" s="22" t="s">
        <v>192</v>
      </c>
      <c r="G28" s="22">
        <v>2005</v>
      </c>
      <c r="H28" s="22">
        <v>2007</v>
      </c>
      <c r="I28" s="22">
        <v>2009</v>
      </c>
      <c r="J28" s="22">
        <v>2011</v>
      </c>
      <c r="K28" s="22">
        <v>2013</v>
      </c>
      <c r="L28" s="22">
        <v>2015</v>
      </c>
      <c r="M28" s="6"/>
      <c r="N28" s="95">
        <v>2005</v>
      </c>
      <c r="O28" s="95">
        <v>2007</v>
      </c>
      <c r="P28" s="95">
        <v>2009</v>
      </c>
      <c r="Q28" s="95">
        <v>2011</v>
      </c>
      <c r="R28" s="95">
        <v>2013</v>
      </c>
      <c r="S28" s="95">
        <v>2015</v>
      </c>
    </row>
    <row r="29" spans="2:19" ht="15.75" customHeight="1" x14ac:dyDescent="0.25">
      <c r="B29" s="43"/>
      <c r="C29" s="43"/>
      <c r="D29" s="43"/>
      <c r="E29" s="43"/>
      <c r="F29" s="43"/>
      <c r="G29" s="43"/>
      <c r="H29" s="43"/>
      <c r="I29" s="43"/>
      <c r="J29" s="43"/>
      <c r="K29" s="43"/>
      <c r="L29" s="43"/>
      <c r="M29" s="43"/>
      <c r="N29" s="93"/>
      <c r="O29" s="93"/>
      <c r="P29" s="93"/>
      <c r="Q29" s="93"/>
      <c r="R29" s="93"/>
      <c r="S29" s="93"/>
    </row>
    <row r="30" spans="2:19" ht="15.75" customHeight="1" x14ac:dyDescent="0.25">
      <c r="B30" s="51" t="s">
        <v>135</v>
      </c>
      <c r="C30" s="51" t="s">
        <v>136</v>
      </c>
      <c r="D30" s="51" t="s">
        <v>324</v>
      </c>
      <c r="E30" s="51"/>
      <c r="F30" s="51" t="s">
        <v>134</v>
      </c>
      <c r="G30" s="59">
        <v>103</v>
      </c>
      <c r="H30" s="59">
        <v>120.71933144855409</v>
      </c>
      <c r="I30" s="59">
        <v>132.33352197742809</v>
      </c>
      <c r="J30" s="59">
        <v>102.33969610982561</v>
      </c>
      <c r="K30" s="59">
        <v>80.167971934575704</v>
      </c>
      <c r="L30" s="59">
        <v>86.536388369736045</v>
      </c>
      <c r="M30" s="51"/>
      <c r="N30" s="96">
        <f t="shared" ref="N30:N32" si="14">G30/$G30*100</f>
        <v>100</v>
      </c>
      <c r="O30" s="96">
        <f t="shared" ref="O30:O32" si="15">H30/$G30*100</f>
        <v>117.20323441607192</v>
      </c>
      <c r="P30" s="96">
        <f t="shared" ref="P30:P32" si="16">I30/$G30*100</f>
        <v>128.47914755090108</v>
      </c>
      <c r="Q30" s="96">
        <f t="shared" ref="Q30:Q32" si="17">J30/$G30*100</f>
        <v>99.358928261966611</v>
      </c>
      <c r="R30" s="96">
        <f t="shared" ref="R30:R32" si="18">K30/$G30*100</f>
        <v>77.832982460753115</v>
      </c>
      <c r="S30" s="96">
        <f t="shared" ref="S30:S32" si="19">L30/$G30*100</f>
        <v>84.015911038578679</v>
      </c>
    </row>
    <row r="31" spans="2:19" ht="15.75" customHeight="1" x14ac:dyDescent="0.25">
      <c r="B31" s="13" t="s">
        <v>320</v>
      </c>
      <c r="C31" s="13" t="s">
        <v>137</v>
      </c>
      <c r="D31" s="13" t="s">
        <v>325</v>
      </c>
      <c r="E31" s="13"/>
      <c r="F31" s="13" t="s">
        <v>134</v>
      </c>
      <c r="G31" s="49">
        <v>720</v>
      </c>
      <c r="H31" s="49">
        <v>809.98460001012472</v>
      </c>
      <c r="I31" s="49">
        <v>809.01770173434761</v>
      </c>
      <c r="J31" s="49">
        <v>593.20797302598032</v>
      </c>
      <c r="K31" s="49">
        <v>721.51174741118132</v>
      </c>
      <c r="L31" s="49">
        <v>721.13656974780042</v>
      </c>
      <c r="M31" s="13"/>
      <c r="N31" s="20">
        <f t="shared" si="14"/>
        <v>100</v>
      </c>
      <c r="O31" s="20">
        <f t="shared" si="15"/>
        <v>112.49786111251731</v>
      </c>
      <c r="P31" s="20">
        <f t="shared" si="16"/>
        <v>112.36356968532606</v>
      </c>
      <c r="Q31" s="20">
        <f t="shared" si="17"/>
        <v>82.389996253608373</v>
      </c>
      <c r="R31" s="20">
        <f t="shared" si="18"/>
        <v>100.20996491821963</v>
      </c>
      <c r="S31" s="20">
        <f t="shared" si="19"/>
        <v>100.15785690941672</v>
      </c>
    </row>
    <row r="32" spans="2:19" ht="15.75" customHeight="1" x14ac:dyDescent="0.25">
      <c r="B32" s="51" t="s">
        <v>321</v>
      </c>
      <c r="C32" s="51" t="s">
        <v>138</v>
      </c>
      <c r="D32" s="51" t="s">
        <v>326</v>
      </c>
      <c r="E32" s="51"/>
      <c r="F32" s="51" t="s">
        <v>134</v>
      </c>
      <c r="G32" s="59">
        <v>2895</v>
      </c>
      <c r="H32" s="59">
        <v>2896.2904117697453</v>
      </c>
      <c r="I32" s="59">
        <v>3159.1108863547724</v>
      </c>
      <c r="J32" s="59">
        <v>2951.5492886895722</v>
      </c>
      <c r="K32" s="59">
        <v>2695.5403036496582</v>
      </c>
      <c r="L32" s="59">
        <v>2691.1119991059095</v>
      </c>
      <c r="M32" s="51"/>
      <c r="N32" s="96">
        <f t="shared" si="14"/>
        <v>100</v>
      </c>
      <c r="O32" s="96">
        <f t="shared" si="15"/>
        <v>100.0445738089722</v>
      </c>
      <c r="P32" s="96">
        <f t="shared" si="16"/>
        <v>109.12300125577798</v>
      </c>
      <c r="Q32" s="96">
        <f t="shared" si="17"/>
        <v>101.95334330533927</v>
      </c>
      <c r="R32" s="96">
        <f t="shared" si="18"/>
        <v>93.110200471490785</v>
      </c>
      <c r="S32" s="96">
        <f t="shared" si="19"/>
        <v>92.957236583969234</v>
      </c>
    </row>
    <row r="33" spans="2:19" ht="15.75" customHeight="1" x14ac:dyDescent="0.25">
      <c r="B33" s="13"/>
      <c r="C33" s="13"/>
      <c r="D33" s="13"/>
      <c r="E33" s="13"/>
      <c r="F33" s="13"/>
      <c r="G33" s="49"/>
      <c r="H33" s="49"/>
      <c r="I33" s="49"/>
      <c r="J33" s="49"/>
      <c r="K33" s="49"/>
      <c r="L33" s="49"/>
      <c r="M33" s="13"/>
      <c r="N33" s="20"/>
      <c r="O33" s="20"/>
      <c r="P33" s="20"/>
      <c r="Q33" s="20"/>
      <c r="R33" s="20"/>
      <c r="S33" s="20"/>
    </row>
    <row r="34" spans="2:19" ht="15.75" customHeight="1" x14ac:dyDescent="0.25">
      <c r="B34" s="23"/>
      <c r="C34" s="23"/>
      <c r="D34" s="54" t="s">
        <v>275</v>
      </c>
      <c r="E34" s="23"/>
      <c r="F34" s="58" t="s">
        <v>134</v>
      </c>
      <c r="G34" s="57">
        <f>SUM(G30:G32)</f>
        <v>3718</v>
      </c>
      <c r="H34" s="57">
        <f t="shared" ref="H34:L34" si="20">SUM(H30:H32)</f>
        <v>3826.994343228424</v>
      </c>
      <c r="I34" s="57">
        <f t="shared" si="20"/>
        <v>4100.4621100665481</v>
      </c>
      <c r="J34" s="57">
        <f t="shared" si="20"/>
        <v>3647.096957825378</v>
      </c>
      <c r="K34" s="57">
        <f t="shared" si="20"/>
        <v>3497.2200229954151</v>
      </c>
      <c r="L34" s="57">
        <f t="shared" si="20"/>
        <v>3498.7849572234459</v>
      </c>
      <c r="M34" s="23"/>
      <c r="N34" s="97">
        <f t="shared" ref="N34" si="21">G34/$G34*100</f>
        <v>100</v>
      </c>
      <c r="O34" s="97">
        <f t="shared" ref="O34" si="22">H34/$G34*100</f>
        <v>102.93153155536375</v>
      </c>
      <c r="P34" s="97">
        <f t="shared" ref="P34" si="23">I34/$G34*100</f>
        <v>110.28677003944453</v>
      </c>
      <c r="Q34" s="97">
        <f t="shared" ref="Q34" si="24">J34/$G34*100</f>
        <v>98.092978962489994</v>
      </c>
      <c r="R34" s="97">
        <f t="shared" ref="R34" si="25">K34/$G34*100</f>
        <v>94.061861834196208</v>
      </c>
      <c r="S34" s="97">
        <f t="shared" ref="S34" si="26">L34/$G34*100</f>
        <v>94.1039525880432</v>
      </c>
    </row>
    <row r="35" spans="2:19" ht="15.75" customHeight="1" x14ac:dyDescent="0.25">
      <c r="B35" s="13"/>
      <c r="C35" s="13"/>
      <c r="D35" s="13"/>
      <c r="E35" s="13"/>
      <c r="F35" s="13"/>
      <c r="G35" s="49"/>
      <c r="H35" s="49"/>
      <c r="I35" s="49"/>
      <c r="J35" s="49"/>
      <c r="K35" s="49"/>
      <c r="L35" s="49"/>
      <c r="M35" s="13"/>
      <c r="N35" s="49"/>
      <c r="O35" s="49"/>
      <c r="P35" s="49"/>
      <c r="Q35" s="49"/>
      <c r="R35" s="49"/>
      <c r="S35" s="49"/>
    </row>
    <row r="36" spans="2:19" ht="15.75" customHeight="1" x14ac:dyDescent="0.25">
      <c r="B36" s="13"/>
      <c r="C36" s="13"/>
      <c r="D36" s="13"/>
      <c r="E36" s="13"/>
      <c r="F36" s="13"/>
      <c r="G36" s="13"/>
      <c r="H36" s="13"/>
      <c r="I36" s="13"/>
      <c r="J36" s="13"/>
      <c r="K36" s="13"/>
      <c r="L36" s="13"/>
      <c r="M36" s="13"/>
      <c r="N36" s="49"/>
      <c r="O36" s="49"/>
      <c r="P36" s="49"/>
      <c r="Q36" s="49"/>
      <c r="R36" s="49"/>
      <c r="S36" s="49"/>
    </row>
    <row r="37" spans="2:19" ht="15.75" customHeight="1" x14ac:dyDescent="0.25">
      <c r="B37" s="122" t="s">
        <v>189</v>
      </c>
      <c r="C37" s="122"/>
      <c r="D37" s="122"/>
      <c r="E37" s="23"/>
      <c r="F37" s="54" t="s">
        <v>190</v>
      </c>
      <c r="G37" s="53"/>
      <c r="H37" s="53"/>
      <c r="I37" s="53"/>
      <c r="J37" s="53"/>
      <c r="K37" s="53"/>
      <c r="L37" s="53"/>
      <c r="M37" s="53"/>
      <c r="N37" s="57" t="s">
        <v>191</v>
      </c>
      <c r="O37" s="94"/>
      <c r="P37" s="94"/>
      <c r="Q37" s="94"/>
      <c r="R37" s="94"/>
      <c r="S37" s="94"/>
    </row>
    <row r="38" spans="2:19" ht="15.75" customHeight="1" x14ac:dyDescent="0.25">
      <c r="B38" s="122"/>
      <c r="C38" s="122"/>
      <c r="D38" s="122"/>
      <c r="E38" s="23"/>
      <c r="F38" s="22" t="s">
        <v>192</v>
      </c>
      <c r="G38" s="22">
        <v>2005</v>
      </c>
      <c r="H38" s="22">
        <v>2007</v>
      </c>
      <c r="I38" s="22">
        <v>2009</v>
      </c>
      <c r="J38" s="22">
        <v>2011</v>
      </c>
      <c r="K38" s="22">
        <v>2013</v>
      </c>
      <c r="L38" s="22">
        <v>2015</v>
      </c>
      <c r="M38" s="6"/>
      <c r="N38" s="95">
        <v>2005</v>
      </c>
      <c r="O38" s="95">
        <v>2007</v>
      </c>
      <c r="P38" s="95">
        <v>2009</v>
      </c>
      <c r="Q38" s="95">
        <v>2011</v>
      </c>
      <c r="R38" s="95">
        <v>2013</v>
      </c>
      <c r="S38" s="95">
        <v>2015</v>
      </c>
    </row>
    <row r="39" spans="2:19" ht="15.75" customHeight="1" x14ac:dyDescent="0.25">
      <c r="B39" s="13"/>
      <c r="C39" s="13"/>
      <c r="D39" s="13"/>
      <c r="E39" s="13"/>
      <c r="F39" s="13"/>
      <c r="G39" s="13"/>
      <c r="H39" s="13"/>
      <c r="I39" s="13"/>
      <c r="J39" s="13"/>
      <c r="K39" s="13"/>
      <c r="L39" s="13"/>
      <c r="M39" s="13"/>
      <c r="N39" s="20"/>
      <c r="O39" s="20"/>
      <c r="P39" s="20"/>
      <c r="Q39" s="20"/>
      <c r="R39" s="20"/>
      <c r="S39" s="20"/>
    </row>
    <row r="40" spans="2:19" ht="15.75" customHeight="1" x14ac:dyDescent="0.25">
      <c r="B40" s="62" t="s">
        <v>322</v>
      </c>
      <c r="C40" s="62" t="s">
        <v>140</v>
      </c>
      <c r="D40" s="62" t="s">
        <v>276</v>
      </c>
      <c r="E40" s="51"/>
      <c r="F40" s="51" t="s">
        <v>134</v>
      </c>
      <c r="G40" s="59">
        <v>30597.796503375132</v>
      </c>
      <c r="H40" s="59">
        <v>31279.371074913342</v>
      </c>
      <c r="I40" s="59">
        <v>28349.891973474521</v>
      </c>
      <c r="J40" s="59">
        <v>27572.527718174475</v>
      </c>
      <c r="K40" s="59">
        <v>25566.486612007298</v>
      </c>
      <c r="L40" s="59">
        <v>26288.33615805268</v>
      </c>
      <c r="M40" s="51"/>
      <c r="N40" s="96">
        <f t="shared" ref="N40" si="27">G40/$G40*100</f>
        <v>100</v>
      </c>
      <c r="O40" s="96">
        <f t="shared" ref="O40" si="28">H40/$G40*100</f>
        <v>102.22752828447312</v>
      </c>
      <c r="P40" s="96">
        <f t="shared" ref="P40" si="29">I40/$G40*100</f>
        <v>92.653377737012363</v>
      </c>
      <c r="Q40" s="96">
        <f t="shared" ref="Q40" si="30">J40/$G40*100</f>
        <v>90.112788726904085</v>
      </c>
      <c r="R40" s="96">
        <f t="shared" ref="R40" si="31">K40/$G40*100</f>
        <v>83.556626730252134</v>
      </c>
      <c r="S40" s="96">
        <f t="shared" ref="S40" si="32">L40/$G40*100</f>
        <v>85.915782056897157</v>
      </c>
    </row>
    <row r="41" spans="2:19" ht="15.75" customHeight="1" x14ac:dyDescent="0.25">
      <c r="B41" s="61"/>
      <c r="C41" s="61"/>
      <c r="D41" s="61"/>
      <c r="E41" s="13"/>
      <c r="F41" s="12"/>
      <c r="G41" s="12"/>
      <c r="H41" s="12"/>
      <c r="I41" s="12"/>
      <c r="J41" s="12"/>
      <c r="K41" s="12"/>
      <c r="L41" s="12"/>
      <c r="M41" s="13"/>
      <c r="N41" s="52"/>
      <c r="O41" s="52"/>
      <c r="P41" s="52"/>
      <c r="Q41" s="52"/>
      <c r="R41" s="52"/>
      <c r="S41" s="52"/>
    </row>
    <row r="42" spans="2:19" ht="15.75" customHeight="1" x14ac:dyDescent="0.25">
      <c r="B42" s="23"/>
      <c r="C42" s="23"/>
      <c r="D42" s="54" t="s">
        <v>179</v>
      </c>
      <c r="E42" s="23"/>
      <c r="F42" s="58" t="s">
        <v>134</v>
      </c>
      <c r="G42" s="57">
        <f>G40</f>
        <v>30597.796503375132</v>
      </c>
      <c r="H42" s="57">
        <f t="shared" ref="H42:L42" si="33">H40</f>
        <v>31279.371074913342</v>
      </c>
      <c r="I42" s="57">
        <f t="shared" si="33"/>
        <v>28349.891973474521</v>
      </c>
      <c r="J42" s="57">
        <f t="shared" si="33"/>
        <v>27572.527718174475</v>
      </c>
      <c r="K42" s="57">
        <f t="shared" si="33"/>
        <v>25566.486612007298</v>
      </c>
      <c r="L42" s="57">
        <f t="shared" si="33"/>
        <v>26288.33615805268</v>
      </c>
      <c r="M42" s="23"/>
      <c r="N42" s="55">
        <f t="shared" ref="N42" si="34">G42/$G42*100</f>
        <v>100</v>
      </c>
      <c r="O42" s="55">
        <f t="shared" ref="O42" si="35">H42/$G42*100</f>
        <v>102.22752828447312</v>
      </c>
      <c r="P42" s="55">
        <f t="shared" ref="P42" si="36">I42/$G42*100</f>
        <v>92.653377737012363</v>
      </c>
      <c r="Q42" s="55">
        <f t="shared" ref="Q42" si="37">J42/$G42*100</f>
        <v>90.112788726904085</v>
      </c>
      <c r="R42" s="55">
        <f t="shared" ref="R42" si="38">K42/$G42*100</f>
        <v>83.556626730252134</v>
      </c>
      <c r="S42" s="55">
        <f t="shared" ref="S42" si="39">L42/$G42*100</f>
        <v>85.915782056897157</v>
      </c>
    </row>
    <row r="43" spans="2:19" ht="15.75" customHeight="1" x14ac:dyDescent="0.25">
      <c r="B43" s="13"/>
      <c r="C43" s="13"/>
      <c r="D43" s="13"/>
      <c r="E43" s="13"/>
      <c r="F43" s="19"/>
      <c r="G43" s="13"/>
      <c r="H43" s="13"/>
      <c r="I43" s="13"/>
      <c r="J43" s="13"/>
      <c r="K43" s="13"/>
      <c r="L43" s="13"/>
      <c r="M43" s="13"/>
      <c r="N43" s="49"/>
      <c r="O43" s="49"/>
      <c r="P43" s="49"/>
      <c r="Q43" s="49"/>
      <c r="R43" s="49"/>
      <c r="S43" s="49"/>
    </row>
    <row r="44" spans="2:19" ht="15.75" customHeight="1" x14ac:dyDescent="0.25">
      <c r="B44" s="13"/>
      <c r="C44" s="13"/>
      <c r="D44" s="13"/>
      <c r="E44" s="13"/>
      <c r="F44" s="19"/>
      <c r="G44" s="13"/>
      <c r="H44" s="13"/>
      <c r="I44" s="13"/>
      <c r="J44" s="13"/>
      <c r="K44" s="13"/>
      <c r="L44" s="13"/>
      <c r="M44" s="13"/>
      <c r="N44" s="49"/>
      <c r="O44" s="49"/>
      <c r="P44" s="49"/>
      <c r="Q44" s="49"/>
      <c r="R44" s="49"/>
      <c r="S44" s="49"/>
    </row>
    <row r="45" spans="2:19" ht="15.75" customHeight="1" x14ac:dyDescent="0.25">
      <c r="B45" s="13"/>
      <c r="C45" s="13"/>
      <c r="D45" s="13"/>
      <c r="E45" s="13"/>
      <c r="F45" s="19"/>
      <c r="G45" s="13"/>
      <c r="H45" s="13"/>
      <c r="I45" s="13"/>
      <c r="J45" s="13"/>
      <c r="K45" s="13"/>
      <c r="L45" s="13"/>
      <c r="M45" s="13"/>
      <c r="N45" s="49"/>
      <c r="O45" s="49"/>
      <c r="P45" s="49"/>
      <c r="Q45" s="49"/>
      <c r="R45" s="49"/>
      <c r="S45" s="49"/>
    </row>
    <row r="46" spans="2:19" ht="15.75" customHeight="1" x14ac:dyDescent="0.25">
      <c r="B46" s="13"/>
      <c r="C46" s="13"/>
      <c r="D46" s="13"/>
      <c r="E46" s="13"/>
      <c r="F46" s="19"/>
      <c r="G46" s="13"/>
      <c r="H46" s="13"/>
      <c r="I46" s="13"/>
      <c r="J46" s="13"/>
      <c r="K46" s="13"/>
      <c r="L46" s="13"/>
      <c r="M46" s="13"/>
      <c r="N46" s="49"/>
      <c r="O46" s="49"/>
      <c r="P46" s="49"/>
      <c r="Q46" s="49"/>
      <c r="R46" s="49"/>
      <c r="S46" s="49"/>
    </row>
    <row r="47" spans="2:19" ht="15.75" customHeight="1" x14ac:dyDescent="0.25">
      <c r="B47" s="43"/>
      <c r="C47" s="43"/>
      <c r="D47" s="43"/>
      <c r="E47" s="43"/>
      <c r="F47" s="43"/>
      <c r="G47" s="43"/>
      <c r="H47" s="43"/>
      <c r="I47" s="43"/>
      <c r="J47" s="43"/>
      <c r="K47" s="43"/>
      <c r="L47" s="43"/>
      <c r="M47" s="43"/>
      <c r="N47" s="88"/>
      <c r="O47" s="88"/>
      <c r="P47" s="88"/>
      <c r="Q47" s="88"/>
      <c r="R47" s="88"/>
      <c r="S47" s="88"/>
    </row>
    <row r="48" spans="2:19" ht="15.75" customHeight="1" x14ac:dyDescent="0.25">
      <c r="B48" s="43"/>
      <c r="C48" s="43"/>
      <c r="D48" s="44"/>
      <c r="E48" s="43"/>
      <c r="F48" s="43"/>
      <c r="G48" s="43"/>
      <c r="H48" s="43"/>
      <c r="I48" s="43"/>
      <c r="J48" s="43"/>
      <c r="K48" s="43"/>
      <c r="L48" s="43"/>
      <c r="M48" s="43"/>
      <c r="N48" s="89"/>
      <c r="O48" s="89"/>
      <c r="P48" s="89"/>
      <c r="Q48" s="89"/>
      <c r="R48" s="89"/>
      <c r="S48" s="89"/>
    </row>
    <row r="49" spans="2:19" ht="15.75" customHeight="1" x14ac:dyDescent="0.25">
      <c r="B49" s="47"/>
      <c r="C49" s="47"/>
      <c r="D49" s="47"/>
      <c r="E49" s="43"/>
      <c r="F49" s="44"/>
      <c r="G49" s="45"/>
      <c r="H49" s="45"/>
      <c r="I49" s="45"/>
      <c r="J49" s="45"/>
      <c r="K49" s="45"/>
      <c r="L49" s="45"/>
      <c r="M49" s="45"/>
      <c r="N49" s="89"/>
      <c r="O49" s="90"/>
      <c r="P49" s="90"/>
      <c r="Q49" s="90"/>
      <c r="R49" s="90"/>
      <c r="S49" s="90"/>
    </row>
    <row r="50" spans="2:19" ht="15.75" customHeight="1" x14ac:dyDescent="0.25">
      <c r="B50" s="47"/>
      <c r="C50" s="47"/>
      <c r="D50" s="47"/>
      <c r="E50" s="43"/>
      <c r="F50" s="12"/>
      <c r="G50" s="12"/>
      <c r="H50" s="12"/>
      <c r="I50" s="12"/>
      <c r="J50" s="12"/>
      <c r="K50" s="12"/>
      <c r="L50" s="12"/>
      <c r="M50" s="13"/>
      <c r="N50" s="91"/>
      <c r="O50" s="91"/>
      <c r="P50" s="91"/>
      <c r="Q50" s="91"/>
      <c r="R50" s="91"/>
      <c r="S50" s="91"/>
    </row>
    <row r="51" spans="2:19" ht="15.75" customHeight="1" x14ac:dyDescent="0.25">
      <c r="B51" s="47"/>
      <c r="C51" s="47"/>
      <c r="D51" s="47"/>
      <c r="E51" s="13"/>
      <c r="F51" s="44"/>
      <c r="G51" s="45"/>
      <c r="H51" s="45"/>
      <c r="I51" s="45"/>
      <c r="J51" s="45"/>
      <c r="K51" s="45"/>
      <c r="L51" s="45"/>
      <c r="M51" s="45"/>
      <c r="N51" s="89"/>
      <c r="O51" s="90"/>
      <c r="P51" s="90"/>
      <c r="Q51" s="90"/>
      <c r="R51" s="90"/>
      <c r="S51" s="90"/>
    </row>
    <row r="52" spans="2:19" ht="15.75" customHeight="1" x14ac:dyDescent="0.25">
      <c r="B52" s="47"/>
      <c r="C52" s="47"/>
      <c r="D52" s="47"/>
      <c r="E52" s="13"/>
      <c r="F52" s="12"/>
      <c r="G52" s="12"/>
      <c r="H52" s="12"/>
      <c r="I52" s="12"/>
      <c r="J52" s="12"/>
      <c r="K52" s="12"/>
      <c r="L52" s="12"/>
      <c r="M52" s="13"/>
      <c r="N52" s="91"/>
      <c r="O52" s="91"/>
      <c r="P52" s="91"/>
      <c r="Q52" s="91"/>
      <c r="R52" s="91"/>
      <c r="S52" s="91"/>
    </row>
    <row r="53" spans="2:19" ht="15.75" customHeight="1" x14ac:dyDescent="0.25">
      <c r="B53" s="13"/>
      <c r="C53" s="13"/>
      <c r="D53" s="13"/>
      <c r="E53" s="13"/>
      <c r="F53" s="13"/>
      <c r="G53" s="20"/>
      <c r="H53" s="20"/>
      <c r="I53" s="20"/>
      <c r="J53" s="20"/>
      <c r="K53" s="20"/>
      <c r="L53" s="20"/>
      <c r="M53" s="13"/>
      <c r="N53" s="49"/>
      <c r="O53" s="49"/>
      <c r="P53" s="49"/>
      <c r="Q53" s="49"/>
      <c r="R53" s="49"/>
      <c r="S53" s="49"/>
    </row>
    <row r="54" spans="2:19" ht="15.75" customHeight="1" x14ac:dyDescent="0.25">
      <c r="B54" s="13"/>
      <c r="C54" s="13"/>
      <c r="D54" s="13"/>
      <c r="E54" s="13"/>
      <c r="F54" s="19"/>
      <c r="G54" s="13"/>
      <c r="H54" s="13"/>
      <c r="I54" s="13"/>
      <c r="J54" s="13"/>
      <c r="K54" s="13"/>
      <c r="L54" s="13"/>
      <c r="M54" s="13"/>
      <c r="N54" s="49"/>
      <c r="O54" s="49"/>
      <c r="P54" s="49"/>
      <c r="Q54" s="49"/>
      <c r="R54" s="49"/>
      <c r="S54" s="49"/>
    </row>
    <row r="55" spans="2:19" ht="15.75" customHeight="1" x14ac:dyDescent="0.25">
      <c r="B55" s="13"/>
      <c r="C55" s="13"/>
      <c r="D55" s="13"/>
      <c r="E55" s="13"/>
      <c r="F55" s="19"/>
      <c r="G55" s="13"/>
      <c r="H55" s="13"/>
      <c r="I55" s="13"/>
      <c r="J55" s="13"/>
      <c r="K55" s="13"/>
      <c r="L55" s="13"/>
      <c r="M55" s="13"/>
      <c r="N55" s="49"/>
      <c r="O55" s="49"/>
      <c r="P55" s="49"/>
      <c r="Q55" s="49"/>
      <c r="R55" s="49"/>
      <c r="S55" s="49"/>
    </row>
    <row r="56" spans="2:19" ht="15.75" customHeight="1" x14ac:dyDescent="0.25">
      <c r="B56" s="13"/>
      <c r="C56" s="13"/>
      <c r="D56" s="13"/>
      <c r="E56" s="13"/>
      <c r="F56" s="19"/>
      <c r="G56" s="49"/>
      <c r="H56" s="49"/>
      <c r="I56" s="49"/>
      <c r="J56" s="49"/>
      <c r="K56" s="49"/>
      <c r="L56" s="49"/>
      <c r="M56" s="13"/>
      <c r="N56" s="49"/>
      <c r="O56" s="49"/>
      <c r="P56" s="49"/>
      <c r="Q56" s="49"/>
      <c r="R56" s="49"/>
      <c r="S56" s="49"/>
    </row>
    <row r="57" spans="2:19" ht="15.75" customHeight="1" x14ac:dyDescent="0.25">
      <c r="B57" s="43"/>
      <c r="C57" s="43"/>
      <c r="D57" s="43"/>
      <c r="E57" s="43"/>
      <c r="F57" s="43"/>
      <c r="G57" s="43"/>
      <c r="H57" s="43"/>
      <c r="I57" s="43"/>
      <c r="J57" s="43"/>
      <c r="K57" s="43"/>
      <c r="L57" s="43"/>
      <c r="M57" s="43"/>
      <c r="N57" s="88"/>
      <c r="O57" s="88"/>
      <c r="P57" s="88"/>
      <c r="Q57" s="88"/>
      <c r="R57" s="88"/>
      <c r="S57" s="88"/>
    </row>
    <row r="58" spans="2:19" ht="15.75" customHeight="1" x14ac:dyDescent="0.25">
      <c r="B58" s="43"/>
      <c r="C58" s="43"/>
      <c r="D58" s="44"/>
      <c r="E58" s="43"/>
      <c r="F58" s="43"/>
      <c r="G58" s="43"/>
      <c r="H58" s="43"/>
      <c r="I58" s="43"/>
      <c r="J58" s="43"/>
      <c r="K58" s="43"/>
      <c r="L58" s="43"/>
      <c r="M58" s="43"/>
      <c r="N58" s="89"/>
      <c r="O58" s="89"/>
      <c r="P58" s="89"/>
      <c r="Q58" s="89"/>
      <c r="R58" s="89"/>
      <c r="S58" s="89"/>
    </row>
  </sheetData>
  <mergeCells count="3">
    <mergeCell ref="B5:D6"/>
    <mergeCell ref="B27:D28"/>
    <mergeCell ref="B37:D38"/>
  </mergeCells>
  <pageMargins left="0.7" right="0.7" top="0.75" bottom="0.75" header="0.3" footer="0.3"/>
  <pageSetup paperSize="32767" orientation="portrait" r:id="rId1"/>
  <ignoredErrors>
    <ignoredError sqref="O9:S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2"/>
  <sheetViews>
    <sheetView zoomScaleNormal="100" workbookViewId="0"/>
  </sheetViews>
  <sheetFormatPr defaultRowHeight="15.75" customHeight="1" x14ac:dyDescent="0.25"/>
  <cols>
    <col min="1" max="1" width="3.5703125" customWidth="1"/>
    <col min="2" max="2" width="5.28515625" customWidth="1"/>
    <col min="3" max="3" width="7.5703125" customWidth="1"/>
    <col min="4" max="4" width="71.42578125" customWidth="1"/>
    <col min="5" max="5" width="4.28515625" customWidth="1"/>
    <col min="13" max="13" width="4.28515625" customWidth="1"/>
  </cols>
  <sheetData>
    <row r="2" spans="2:19" ht="21" customHeight="1" x14ac:dyDescent="0.35">
      <c r="B2" s="18" t="s">
        <v>193</v>
      </c>
      <c r="C2" s="1"/>
    </row>
    <row r="4" spans="2:19" ht="15.75" customHeight="1" x14ac:dyDescent="0.25">
      <c r="B4" s="123" t="s">
        <v>194</v>
      </c>
      <c r="C4" s="123"/>
      <c r="D4" s="123"/>
      <c r="E4" s="63"/>
      <c r="F4" s="64" t="s">
        <v>190</v>
      </c>
      <c r="G4" s="63"/>
      <c r="H4" s="63"/>
      <c r="I4" s="63"/>
      <c r="J4" s="63"/>
      <c r="K4" s="63"/>
      <c r="L4" s="63"/>
      <c r="M4" s="63"/>
      <c r="N4" s="64" t="s">
        <v>191</v>
      </c>
      <c r="O4" s="63"/>
      <c r="P4" s="63"/>
      <c r="Q4" s="63"/>
      <c r="R4" s="63"/>
      <c r="S4" s="63"/>
    </row>
    <row r="5" spans="2:19" ht="15.75" customHeight="1" x14ac:dyDescent="0.25">
      <c r="B5" s="123"/>
      <c r="C5" s="123"/>
      <c r="D5" s="123"/>
      <c r="E5" s="65"/>
      <c r="F5" s="65" t="s">
        <v>192</v>
      </c>
      <c r="G5" s="65">
        <v>2005</v>
      </c>
      <c r="H5" s="65">
        <v>2007</v>
      </c>
      <c r="I5" s="65">
        <v>2009</v>
      </c>
      <c r="J5" s="65">
        <v>2011</v>
      </c>
      <c r="K5" s="65">
        <v>2013</v>
      </c>
      <c r="L5" s="65">
        <v>2015</v>
      </c>
      <c r="M5" s="60"/>
      <c r="N5" s="65">
        <v>2005</v>
      </c>
      <c r="O5" s="65">
        <v>2007</v>
      </c>
      <c r="P5" s="65">
        <v>2009</v>
      </c>
      <c r="Q5" s="65">
        <v>2011</v>
      </c>
      <c r="R5" s="65">
        <v>2013</v>
      </c>
      <c r="S5" s="65">
        <v>2015</v>
      </c>
    </row>
    <row r="6" spans="2:19" ht="15.75" customHeight="1" x14ac:dyDescent="0.25">
      <c r="B6" s="24"/>
      <c r="C6" s="24"/>
      <c r="D6" s="24"/>
      <c r="E6" s="24"/>
      <c r="F6" s="24"/>
      <c r="G6" s="24"/>
      <c r="H6" s="24"/>
      <c r="I6" s="24"/>
      <c r="J6" s="24"/>
      <c r="K6" s="24"/>
      <c r="L6" s="24"/>
      <c r="M6" s="25"/>
      <c r="N6" s="24"/>
      <c r="O6" s="24"/>
      <c r="P6" s="24"/>
      <c r="Q6" s="24"/>
      <c r="R6" s="24"/>
      <c r="S6" s="24"/>
    </row>
    <row r="7" spans="2:19" ht="15.75" customHeight="1" x14ac:dyDescent="0.25">
      <c r="B7" s="68" t="s">
        <v>141</v>
      </c>
      <c r="C7" s="68" t="s">
        <v>151</v>
      </c>
      <c r="D7" s="69" t="s">
        <v>277</v>
      </c>
      <c r="E7" s="68"/>
      <c r="F7" s="68" t="s">
        <v>60</v>
      </c>
      <c r="G7" s="71">
        <v>6.03</v>
      </c>
      <c r="H7" s="71">
        <v>5.84</v>
      </c>
      <c r="I7" s="71">
        <v>6.1</v>
      </c>
      <c r="J7" s="71">
        <v>6.58</v>
      </c>
      <c r="K7" s="71">
        <v>6.53</v>
      </c>
      <c r="L7" s="71">
        <v>6.17</v>
      </c>
      <c r="M7" s="68"/>
      <c r="N7" s="70">
        <f>G7/$G7*100</f>
        <v>100</v>
      </c>
      <c r="O7" s="70">
        <f t="shared" ref="O7:S16" si="0">H7/$G7*100</f>
        <v>96.849087893864009</v>
      </c>
      <c r="P7" s="70">
        <f t="shared" si="0"/>
        <v>101.16086235489219</v>
      </c>
      <c r="Q7" s="70">
        <f t="shared" si="0"/>
        <v>109.12106135986733</v>
      </c>
      <c r="R7" s="70">
        <f t="shared" si="0"/>
        <v>108.29187396351576</v>
      </c>
      <c r="S7" s="70">
        <f t="shared" si="0"/>
        <v>102.32172470978441</v>
      </c>
    </row>
    <row r="8" spans="2:19" ht="15.75" customHeight="1" x14ac:dyDescent="0.25">
      <c r="B8" s="25" t="s">
        <v>142</v>
      </c>
      <c r="C8" s="25" t="s">
        <v>152</v>
      </c>
      <c r="D8" s="29" t="s">
        <v>227</v>
      </c>
      <c r="E8" s="25"/>
      <c r="F8" s="25" t="s">
        <v>60</v>
      </c>
      <c r="G8" s="72">
        <v>1.1553197388791117E-2</v>
      </c>
      <c r="H8" s="72">
        <v>1.2517618368002123E-2</v>
      </c>
      <c r="I8" s="72">
        <v>2.097817147236709E-2</v>
      </c>
      <c r="J8" s="72">
        <v>2.4462682874707823E-2</v>
      </c>
      <c r="K8" s="72">
        <v>3.6665388142119316E-2</v>
      </c>
      <c r="L8" s="72">
        <v>4.2891357175270234E-2</v>
      </c>
      <c r="M8" s="25"/>
      <c r="N8" s="30">
        <f t="shared" ref="N8:N16" si="1">G8/$G8*100</f>
        <v>100</v>
      </c>
      <c r="O8" s="30">
        <f t="shared" si="0"/>
        <v>108.3476543051769</v>
      </c>
      <c r="P8" s="30">
        <f t="shared" si="0"/>
        <v>181.57892370747564</v>
      </c>
      <c r="Q8" s="30">
        <f t="shared" si="0"/>
        <v>211.73950423838042</v>
      </c>
      <c r="R8" s="30">
        <f t="shared" si="0"/>
        <v>317.36139276640409</v>
      </c>
      <c r="S8" s="30">
        <f t="shared" si="0"/>
        <v>371.25096829803425</v>
      </c>
    </row>
    <row r="9" spans="2:19" ht="15.75" customHeight="1" x14ac:dyDescent="0.25">
      <c r="B9" s="68" t="s">
        <v>143</v>
      </c>
      <c r="C9" s="68" t="s">
        <v>153</v>
      </c>
      <c r="D9" s="69" t="s">
        <v>278</v>
      </c>
      <c r="E9" s="68"/>
      <c r="F9" s="68" t="s">
        <v>60</v>
      </c>
      <c r="G9" s="71">
        <v>2.5010006224258429E-2</v>
      </c>
      <c r="H9" s="71">
        <v>4.2772270321450569E-2</v>
      </c>
      <c r="I9" s="71">
        <v>1.5109778512724187E-2</v>
      </c>
      <c r="J9" s="71">
        <v>1.9125303624363391E-2</v>
      </c>
      <c r="K9" s="71">
        <v>1.880486484404854E-2</v>
      </c>
      <c r="L9" s="71">
        <v>2.0170593386877333E-2</v>
      </c>
      <c r="M9" s="68"/>
      <c r="N9" s="70">
        <f t="shared" si="1"/>
        <v>100</v>
      </c>
      <c r="O9" s="70">
        <f t="shared" si="0"/>
        <v>171.02063045455643</v>
      </c>
      <c r="P9" s="70">
        <f t="shared" si="0"/>
        <v>60.414933036156036</v>
      </c>
      <c r="Q9" s="70">
        <f t="shared" si="0"/>
        <v>76.470607215654439</v>
      </c>
      <c r="R9" s="70">
        <f t="shared" si="0"/>
        <v>75.189364910308512</v>
      </c>
      <c r="S9" s="70">
        <f t="shared" si="0"/>
        <v>80.650093430656113</v>
      </c>
    </row>
    <row r="10" spans="2:19" ht="15.75" customHeight="1" x14ac:dyDescent="0.25">
      <c r="B10" s="25" t="s">
        <v>144</v>
      </c>
      <c r="C10" s="25" t="s">
        <v>154</v>
      </c>
      <c r="D10" s="29" t="s">
        <v>279</v>
      </c>
      <c r="E10" s="25"/>
      <c r="F10" s="25" t="s">
        <v>60</v>
      </c>
      <c r="G10" s="72">
        <v>0.99</v>
      </c>
      <c r="H10" s="72">
        <v>1.03</v>
      </c>
      <c r="I10" s="72">
        <v>1.1000000000000001</v>
      </c>
      <c r="J10" s="72">
        <v>1.24</v>
      </c>
      <c r="K10" s="72">
        <v>1.28</v>
      </c>
      <c r="L10" s="72">
        <v>1.34</v>
      </c>
      <c r="M10" s="25"/>
      <c r="N10" s="30">
        <f t="shared" si="1"/>
        <v>100</v>
      </c>
      <c r="O10" s="30">
        <f t="shared" si="0"/>
        <v>104.04040404040404</v>
      </c>
      <c r="P10" s="30">
        <f t="shared" si="0"/>
        <v>111.11111111111111</v>
      </c>
      <c r="Q10" s="30">
        <f t="shared" si="0"/>
        <v>125.25252525252526</v>
      </c>
      <c r="R10" s="30">
        <f t="shared" si="0"/>
        <v>129.2929292929293</v>
      </c>
      <c r="S10" s="30">
        <f t="shared" si="0"/>
        <v>135.35353535353536</v>
      </c>
    </row>
    <row r="11" spans="2:19" ht="15.75" customHeight="1" x14ac:dyDescent="0.25">
      <c r="B11" s="68" t="s">
        <v>145</v>
      </c>
      <c r="C11" s="68" t="s">
        <v>155</v>
      </c>
      <c r="D11" s="69" t="s">
        <v>280</v>
      </c>
      <c r="E11" s="68"/>
      <c r="F11" s="68" t="s">
        <v>60</v>
      </c>
      <c r="G11" s="71">
        <v>1.0900000000000001</v>
      </c>
      <c r="H11" s="71">
        <v>1.1100000000000001</v>
      </c>
      <c r="I11" s="71">
        <v>1.1399999999999999</v>
      </c>
      <c r="J11" s="71">
        <v>1.1000000000000001</v>
      </c>
      <c r="K11" s="71">
        <v>1.0900000000000001</v>
      </c>
      <c r="L11" s="71">
        <v>1.1100000000000001</v>
      </c>
      <c r="M11" s="68"/>
      <c r="N11" s="70">
        <f t="shared" si="1"/>
        <v>100</v>
      </c>
      <c r="O11" s="70">
        <f t="shared" si="0"/>
        <v>101.83486238532112</v>
      </c>
      <c r="P11" s="70">
        <f t="shared" si="0"/>
        <v>104.58715596330272</v>
      </c>
      <c r="Q11" s="70">
        <f t="shared" si="0"/>
        <v>100.91743119266054</v>
      </c>
      <c r="R11" s="70">
        <f t="shared" si="0"/>
        <v>100</v>
      </c>
      <c r="S11" s="70">
        <f t="shared" si="0"/>
        <v>101.83486238532112</v>
      </c>
    </row>
    <row r="12" spans="2:19" ht="15.75" customHeight="1" x14ac:dyDescent="0.25">
      <c r="B12" s="25" t="s">
        <v>146</v>
      </c>
      <c r="C12" s="25" t="s">
        <v>156</v>
      </c>
      <c r="D12" s="29" t="s">
        <v>281</v>
      </c>
      <c r="E12" s="25"/>
      <c r="F12" s="25" t="s">
        <v>60</v>
      </c>
      <c r="G12" s="72">
        <v>0.99</v>
      </c>
      <c r="H12" s="72">
        <v>1.05</v>
      </c>
      <c r="I12" s="72">
        <v>1.1000000000000001</v>
      </c>
      <c r="J12" s="72">
        <v>1.1499999999999999</v>
      </c>
      <c r="K12" s="72">
        <v>1.19</v>
      </c>
      <c r="L12" s="72">
        <v>1.24</v>
      </c>
      <c r="M12" s="25"/>
      <c r="N12" s="30">
        <f t="shared" si="1"/>
        <v>100</v>
      </c>
      <c r="O12" s="30">
        <f t="shared" si="0"/>
        <v>106.06060606060606</v>
      </c>
      <c r="P12" s="30">
        <f t="shared" si="0"/>
        <v>111.11111111111111</v>
      </c>
      <c r="Q12" s="30">
        <f t="shared" si="0"/>
        <v>116.16161616161615</v>
      </c>
      <c r="R12" s="30">
        <f t="shared" si="0"/>
        <v>120.20202020202019</v>
      </c>
      <c r="S12" s="30">
        <f t="shared" si="0"/>
        <v>125.25252525252526</v>
      </c>
    </row>
    <row r="13" spans="2:19" ht="15.75" customHeight="1" x14ac:dyDescent="0.25">
      <c r="B13" s="68" t="s">
        <v>147</v>
      </c>
      <c r="C13" s="68" t="s">
        <v>157</v>
      </c>
      <c r="D13" s="69" t="s">
        <v>225</v>
      </c>
      <c r="E13" s="68"/>
      <c r="F13" s="68" t="s">
        <v>60</v>
      </c>
      <c r="G13" s="71">
        <v>4.7065337763012201</v>
      </c>
      <c r="H13" s="71">
        <v>5.71428571428571</v>
      </c>
      <c r="I13" s="71">
        <v>8.2113821138211396</v>
      </c>
      <c r="J13" s="71">
        <v>8.8254172015404393</v>
      </c>
      <c r="K13" s="71">
        <v>8.0014224751066898</v>
      </c>
      <c r="L13" s="71">
        <v>8.2207207207207205</v>
      </c>
      <c r="M13" s="68"/>
      <c r="N13" s="70">
        <f t="shared" si="1"/>
        <v>100</v>
      </c>
      <c r="O13" s="70">
        <f t="shared" si="0"/>
        <v>121.41176470588222</v>
      </c>
      <c r="P13" s="70">
        <f t="shared" si="0"/>
        <v>174.46771879483495</v>
      </c>
      <c r="Q13" s="70">
        <f t="shared" si="0"/>
        <v>187.51415842331795</v>
      </c>
      <c r="R13" s="70">
        <f t="shared" si="0"/>
        <v>170.00669400050208</v>
      </c>
      <c r="S13" s="70">
        <f t="shared" si="0"/>
        <v>174.66613672496018</v>
      </c>
    </row>
    <row r="14" spans="2:19" ht="15.75" customHeight="1" x14ac:dyDescent="0.25">
      <c r="B14" s="25" t="s">
        <v>148</v>
      </c>
      <c r="C14" s="25" t="s">
        <v>158</v>
      </c>
      <c r="D14" s="29" t="s">
        <v>282</v>
      </c>
      <c r="E14" s="25"/>
      <c r="F14" s="25" t="s">
        <v>60</v>
      </c>
      <c r="G14" s="72">
        <v>7.03</v>
      </c>
      <c r="H14" s="72">
        <v>8.4600000000000009</v>
      </c>
      <c r="I14" s="72">
        <v>9.6199999999999992</v>
      </c>
      <c r="J14" s="72">
        <v>6.8760000000000003</v>
      </c>
      <c r="K14" s="72">
        <v>6.49</v>
      </c>
      <c r="L14" s="72">
        <v>7.38</v>
      </c>
      <c r="M14" s="25"/>
      <c r="N14" s="30">
        <f t="shared" si="1"/>
        <v>100</v>
      </c>
      <c r="O14" s="30">
        <f t="shared" si="0"/>
        <v>120.34139402560456</v>
      </c>
      <c r="P14" s="30">
        <f t="shared" si="0"/>
        <v>136.84210526315786</v>
      </c>
      <c r="Q14" s="30">
        <f t="shared" si="0"/>
        <v>97.809388335704128</v>
      </c>
      <c r="R14" s="30">
        <f t="shared" si="0"/>
        <v>92.318634423897578</v>
      </c>
      <c r="S14" s="30">
        <f t="shared" si="0"/>
        <v>104.97866287339971</v>
      </c>
    </row>
    <row r="15" spans="2:19" ht="15.75" customHeight="1" x14ac:dyDescent="0.25">
      <c r="B15" s="68" t="s">
        <v>149</v>
      </c>
      <c r="C15" s="68" t="s">
        <v>159</v>
      </c>
      <c r="D15" s="69" t="s">
        <v>283</v>
      </c>
      <c r="E15" s="68"/>
      <c r="F15" s="68" t="s">
        <v>60</v>
      </c>
      <c r="G15" s="71">
        <v>7.29</v>
      </c>
      <c r="H15" s="71">
        <v>8.52</v>
      </c>
      <c r="I15" s="71">
        <v>6.99</v>
      </c>
      <c r="J15" s="71">
        <v>4.8600000000000003</v>
      </c>
      <c r="K15" s="71">
        <v>4.93</v>
      </c>
      <c r="L15" s="71">
        <v>4.97</v>
      </c>
      <c r="M15" s="68"/>
      <c r="N15" s="70">
        <f t="shared" si="1"/>
        <v>100</v>
      </c>
      <c r="O15" s="70">
        <f t="shared" si="0"/>
        <v>116.8724279835391</v>
      </c>
      <c r="P15" s="70">
        <f t="shared" si="0"/>
        <v>95.884773662551453</v>
      </c>
      <c r="Q15" s="70">
        <f t="shared" si="0"/>
        <v>66.666666666666671</v>
      </c>
      <c r="R15" s="70">
        <f t="shared" si="0"/>
        <v>67.626886145404669</v>
      </c>
      <c r="S15" s="70">
        <f t="shared" si="0"/>
        <v>68.1755829903978</v>
      </c>
    </row>
    <row r="16" spans="2:19" ht="15.75" customHeight="1" x14ac:dyDescent="0.25">
      <c r="B16" s="25" t="s">
        <v>150</v>
      </c>
      <c r="C16" s="25" t="s">
        <v>160</v>
      </c>
      <c r="D16" s="29" t="s">
        <v>284</v>
      </c>
      <c r="E16" s="25"/>
      <c r="F16" s="25" t="s">
        <v>60</v>
      </c>
      <c r="G16" s="72">
        <v>1.2539687352458342</v>
      </c>
      <c r="H16" s="72">
        <v>1.1426925292874974</v>
      </c>
      <c r="I16" s="72">
        <v>1.1315046389673256</v>
      </c>
      <c r="J16" s="72">
        <v>1.0791033409489752</v>
      </c>
      <c r="K16" s="72">
        <v>1.0353070494907892</v>
      </c>
      <c r="L16" s="72">
        <v>1.0364793684403142</v>
      </c>
      <c r="M16" s="25"/>
      <c r="N16" s="30">
        <f t="shared" si="1"/>
        <v>100</v>
      </c>
      <c r="O16" s="30">
        <f t="shared" si="0"/>
        <v>91.126078120558432</v>
      </c>
      <c r="P16" s="30">
        <f t="shared" si="0"/>
        <v>90.233879614669959</v>
      </c>
      <c r="Q16" s="30">
        <f t="shared" si="0"/>
        <v>86.055043528451492</v>
      </c>
      <c r="R16" s="30">
        <f t="shared" si="0"/>
        <v>82.562429220998297</v>
      </c>
      <c r="S16" s="30">
        <f t="shared" si="0"/>
        <v>82.655917911471505</v>
      </c>
    </row>
    <row r="17" spans="2:19" ht="15.75" customHeight="1" x14ac:dyDescent="0.25">
      <c r="B17" s="4"/>
      <c r="C17" s="4"/>
      <c r="D17" s="5"/>
      <c r="E17" s="5"/>
      <c r="F17" s="5"/>
      <c r="G17" s="5"/>
      <c r="H17" s="5"/>
      <c r="I17" s="5"/>
      <c r="J17" s="5"/>
      <c r="K17" s="5"/>
      <c r="L17" s="5"/>
      <c r="M17" s="5"/>
      <c r="N17" s="85"/>
      <c r="O17" s="85"/>
      <c r="P17" s="85"/>
      <c r="Q17" s="85"/>
      <c r="R17" s="85"/>
      <c r="S17" s="85"/>
    </row>
    <row r="18" spans="2:19" ht="15.75" customHeight="1" x14ac:dyDescent="0.25">
      <c r="B18" s="66"/>
      <c r="C18" s="66"/>
      <c r="D18" s="64" t="s">
        <v>244</v>
      </c>
      <c r="E18" s="66"/>
      <c r="F18" s="66"/>
      <c r="G18" s="66"/>
      <c r="H18" s="66"/>
      <c r="I18" s="66"/>
      <c r="J18" s="66"/>
      <c r="K18" s="66"/>
      <c r="L18" s="66"/>
      <c r="M18" s="66"/>
      <c r="N18" s="67">
        <f>AVERAGE(N7:N16)</f>
        <v>100</v>
      </c>
      <c r="O18" s="67">
        <f t="shared" ref="O18:S18" si="2">AVERAGE(O7:O16)</f>
        <v>113.7904909975513</v>
      </c>
      <c r="P18" s="67">
        <f t="shared" si="2"/>
        <v>116.73925746192631</v>
      </c>
      <c r="Q18" s="67">
        <f t="shared" si="2"/>
        <v>117.77080023748445</v>
      </c>
      <c r="R18" s="67">
        <f t="shared" si="2"/>
        <v>126.28522249259804</v>
      </c>
      <c r="S18" s="67">
        <f t="shared" si="2"/>
        <v>134.71400099300857</v>
      </c>
    </row>
    <row r="21" spans="2:19" ht="15.75" customHeight="1" x14ac:dyDescent="0.25">
      <c r="B21" s="123" t="s">
        <v>195</v>
      </c>
      <c r="C21" s="123"/>
      <c r="D21" s="123"/>
      <c r="E21" s="63"/>
      <c r="F21" s="64" t="s">
        <v>190</v>
      </c>
      <c r="G21" s="63"/>
      <c r="H21" s="63"/>
      <c r="I21" s="63"/>
      <c r="J21" s="63"/>
      <c r="K21" s="63"/>
      <c r="L21" s="63"/>
      <c r="M21" s="63"/>
      <c r="N21" s="64" t="s">
        <v>191</v>
      </c>
      <c r="O21" s="63"/>
      <c r="P21" s="63"/>
      <c r="Q21" s="63"/>
      <c r="R21" s="63"/>
      <c r="S21" s="63"/>
    </row>
    <row r="22" spans="2:19" ht="15.75" customHeight="1" x14ac:dyDescent="0.25">
      <c r="B22" s="123"/>
      <c r="C22" s="123"/>
      <c r="D22" s="123"/>
      <c r="E22" s="65"/>
      <c r="F22" s="65" t="s">
        <v>192</v>
      </c>
      <c r="G22" s="65">
        <v>2005</v>
      </c>
      <c r="H22" s="65">
        <v>2007</v>
      </c>
      <c r="I22" s="65">
        <v>2009</v>
      </c>
      <c r="J22" s="65">
        <v>2011</v>
      </c>
      <c r="K22" s="65">
        <v>2013</v>
      </c>
      <c r="L22" s="65">
        <v>2015</v>
      </c>
      <c r="M22" s="60"/>
      <c r="N22" s="65">
        <v>2005</v>
      </c>
      <c r="O22" s="65">
        <v>2007</v>
      </c>
      <c r="P22" s="65">
        <v>2009</v>
      </c>
      <c r="Q22" s="65">
        <v>2011</v>
      </c>
      <c r="R22" s="65">
        <v>2013</v>
      </c>
      <c r="S22" s="65">
        <v>2015</v>
      </c>
    </row>
    <row r="23" spans="2:19" ht="15.75" customHeight="1" x14ac:dyDescent="0.25">
      <c r="B23" s="43"/>
      <c r="C23" s="43"/>
      <c r="D23" s="43"/>
      <c r="E23" s="43"/>
      <c r="F23" s="43"/>
      <c r="G23" s="43"/>
      <c r="H23" s="43"/>
      <c r="I23" s="43"/>
      <c r="J23" s="43"/>
      <c r="K23" s="43"/>
      <c r="L23" s="43"/>
      <c r="M23" s="43"/>
      <c r="N23" s="43"/>
      <c r="O23" s="43"/>
      <c r="P23" s="43"/>
      <c r="Q23" s="43"/>
      <c r="R23" s="43"/>
      <c r="S23" s="43"/>
    </row>
    <row r="24" spans="2:19" ht="15.75" customHeight="1" x14ac:dyDescent="0.25">
      <c r="B24" s="77" t="s">
        <v>161</v>
      </c>
      <c r="C24" s="77" t="s">
        <v>168</v>
      </c>
      <c r="D24" s="77" t="s">
        <v>285</v>
      </c>
      <c r="E24" s="77"/>
      <c r="F24" s="78" t="s">
        <v>180</v>
      </c>
      <c r="G24" s="79">
        <v>492.65</v>
      </c>
      <c r="H24" s="79">
        <v>456.1</v>
      </c>
      <c r="I24" s="79">
        <v>470.15</v>
      </c>
      <c r="J24" s="79">
        <v>462.35</v>
      </c>
      <c r="K24" s="79">
        <v>470.15</v>
      </c>
      <c r="L24" s="79">
        <v>474.78947368421052</v>
      </c>
      <c r="M24" s="77"/>
      <c r="N24" s="70">
        <f>(1000-G24)/(1000-$G24)*100</f>
        <v>100</v>
      </c>
      <c r="O24" s="70">
        <f t="shared" ref="O24:S24" si="3">(1000-H24)/(1000-$G24)*100</f>
        <v>107.20409973391149</v>
      </c>
      <c r="P24" s="70">
        <f t="shared" si="3"/>
        <v>104.43480831772938</v>
      </c>
      <c r="Q24" s="70">
        <f t="shared" si="3"/>
        <v>105.9722085345422</v>
      </c>
      <c r="R24" s="70">
        <f t="shared" si="3"/>
        <v>104.43480831772938</v>
      </c>
      <c r="S24" s="70">
        <f t="shared" si="3"/>
        <v>103.5203560295239</v>
      </c>
    </row>
    <row r="25" spans="2:19" ht="15.75" customHeight="1" x14ac:dyDescent="0.25">
      <c r="B25" s="13" t="s">
        <v>162</v>
      </c>
      <c r="C25" s="13" t="s">
        <v>169</v>
      </c>
      <c r="D25" s="13" t="s">
        <v>226</v>
      </c>
      <c r="E25" s="13"/>
      <c r="F25" s="13" t="s">
        <v>60</v>
      </c>
      <c r="G25" s="75">
        <v>2.1876799078871616</v>
      </c>
      <c r="H25" s="75">
        <v>2.2624434389140271</v>
      </c>
      <c r="I25" s="75">
        <v>2.1627188465499483</v>
      </c>
      <c r="J25" s="75">
        <v>1.8696883852691217</v>
      </c>
      <c r="K25" s="75">
        <v>1.8149882903981265</v>
      </c>
      <c r="L25" s="75">
        <v>1.6356457980823462</v>
      </c>
      <c r="M25" s="13"/>
      <c r="N25" s="30">
        <f t="shared" ref="N25:N30" si="4">G25/$G25*100</f>
        <v>100</v>
      </c>
      <c r="O25" s="30">
        <f t="shared" ref="O25:O30" si="5">H25/$G25*100</f>
        <v>103.41748035246488</v>
      </c>
      <c r="P25" s="30">
        <f t="shared" ref="P25:P30" si="6">I25/$G25*100</f>
        <v>98.859016748875277</v>
      </c>
      <c r="Q25" s="30">
        <f t="shared" ref="Q25:Q30" si="7">J25/$G25*100</f>
        <v>85.464440137170129</v>
      </c>
      <c r="R25" s="30">
        <f t="shared" ref="R25:R30" si="8">K25/$G25*100</f>
        <v>82.964070011093312</v>
      </c>
      <c r="S25" s="30">
        <f t="shared" ref="S25:S30" si="9">L25/$G25*100</f>
        <v>74.766230296553573</v>
      </c>
    </row>
    <row r="26" spans="2:19" ht="15.75" customHeight="1" x14ac:dyDescent="0.25">
      <c r="B26" s="77" t="s">
        <v>163</v>
      </c>
      <c r="C26" s="77" t="s">
        <v>170</v>
      </c>
      <c r="D26" s="77" t="s">
        <v>286</v>
      </c>
      <c r="E26" s="77"/>
      <c r="F26" s="77" t="s">
        <v>60</v>
      </c>
      <c r="G26" s="79"/>
      <c r="H26" s="79">
        <v>39.399669699999997</v>
      </c>
      <c r="I26" s="79">
        <v>39.961643000000002</v>
      </c>
      <c r="J26" s="79">
        <v>28.685753699999999</v>
      </c>
      <c r="K26" s="79">
        <v>29.5563517</v>
      </c>
      <c r="L26" s="79">
        <v>29.9916905179577</v>
      </c>
      <c r="M26" s="77"/>
      <c r="N26" s="70"/>
      <c r="O26" s="70">
        <f>H26/$H26*100</f>
        <v>100</v>
      </c>
      <c r="P26" s="70">
        <f t="shared" ref="P26:S26" si="10">I26/$H26*100</f>
        <v>101.42634012995293</v>
      </c>
      <c r="Q26" s="70">
        <f t="shared" si="10"/>
        <v>72.807091832041422</v>
      </c>
      <c r="R26" s="70">
        <f t="shared" si="10"/>
        <v>75.016749950063684</v>
      </c>
      <c r="S26" s="70">
        <f t="shared" si="10"/>
        <v>76.121680070728374</v>
      </c>
    </row>
    <row r="27" spans="2:19" ht="15.75" customHeight="1" x14ac:dyDescent="0.25">
      <c r="B27" s="13" t="s">
        <v>164</v>
      </c>
      <c r="C27" s="13" t="s">
        <v>171</v>
      </c>
      <c r="D27" s="13" t="s">
        <v>228</v>
      </c>
      <c r="E27" s="13"/>
      <c r="F27" s="13" t="s">
        <v>60</v>
      </c>
      <c r="G27" s="75">
        <v>6.97</v>
      </c>
      <c r="H27" s="75">
        <v>8.66</v>
      </c>
      <c r="I27" s="75">
        <v>8.0399999999999991</v>
      </c>
      <c r="J27" s="75">
        <v>7.9</v>
      </c>
      <c r="K27" s="75">
        <v>8.9</v>
      </c>
      <c r="L27" s="75">
        <v>11.515032422872864</v>
      </c>
      <c r="M27" s="13"/>
      <c r="N27" s="30">
        <f t="shared" si="4"/>
        <v>100</v>
      </c>
      <c r="O27" s="30">
        <f t="shared" si="5"/>
        <v>124.2467718794835</v>
      </c>
      <c r="P27" s="30">
        <f t="shared" si="6"/>
        <v>115.35150645624101</v>
      </c>
      <c r="Q27" s="30">
        <f t="shared" si="7"/>
        <v>113.34289813486372</v>
      </c>
      <c r="R27" s="30">
        <f t="shared" si="8"/>
        <v>127.69010043041608</v>
      </c>
      <c r="S27" s="30">
        <f t="shared" si="9"/>
        <v>165.20849961080148</v>
      </c>
    </row>
    <row r="28" spans="2:19" ht="15.75" customHeight="1" x14ac:dyDescent="0.25">
      <c r="B28" s="77" t="s">
        <v>165</v>
      </c>
      <c r="C28" s="77" t="s">
        <v>172</v>
      </c>
      <c r="D28" s="78" t="s">
        <v>287</v>
      </c>
      <c r="E28" s="77"/>
      <c r="F28" s="77" t="s">
        <v>60</v>
      </c>
      <c r="G28" s="79">
        <v>70.16</v>
      </c>
      <c r="H28" s="79">
        <v>73.59</v>
      </c>
      <c r="I28" s="79">
        <v>73.61</v>
      </c>
      <c r="J28" s="79">
        <v>73.12</v>
      </c>
      <c r="K28" s="79">
        <v>71.180000000000007</v>
      </c>
      <c r="L28" s="79">
        <v>73.040000000000006</v>
      </c>
      <c r="M28" s="77"/>
      <c r="N28" s="70">
        <f t="shared" si="4"/>
        <v>100</v>
      </c>
      <c r="O28" s="70">
        <f t="shared" si="5"/>
        <v>104.88882554161916</v>
      </c>
      <c r="P28" s="70">
        <f t="shared" si="6"/>
        <v>104.91733181299887</v>
      </c>
      <c r="Q28" s="70">
        <f t="shared" si="7"/>
        <v>104.21892816419613</v>
      </c>
      <c r="R28" s="70">
        <f t="shared" si="8"/>
        <v>101.4538198403649</v>
      </c>
      <c r="S28" s="70">
        <f t="shared" si="9"/>
        <v>104.10490307867732</v>
      </c>
    </row>
    <row r="29" spans="2:19" ht="15.75" customHeight="1" x14ac:dyDescent="0.25">
      <c r="B29" s="13" t="s">
        <v>166</v>
      </c>
      <c r="C29" s="13" t="s">
        <v>173</v>
      </c>
      <c r="D29" s="13" t="s">
        <v>288</v>
      </c>
      <c r="E29" s="13"/>
      <c r="F29" s="13" t="s">
        <v>60</v>
      </c>
      <c r="G29" s="75">
        <v>12.037037037037001</v>
      </c>
      <c r="H29" s="75">
        <v>7.1917808219178099</v>
      </c>
      <c r="I29" s="75">
        <v>11.0778443113772</v>
      </c>
      <c r="J29" s="75">
        <v>13.9941690962099</v>
      </c>
      <c r="K29" s="75">
        <v>16.147308781900001</v>
      </c>
      <c r="L29" s="75">
        <v>16.442048517520199</v>
      </c>
      <c r="M29" s="13"/>
      <c r="N29" s="30">
        <f t="shared" si="4"/>
        <v>100</v>
      </c>
      <c r="O29" s="30">
        <f t="shared" si="5"/>
        <v>59.747102212855829</v>
      </c>
      <c r="P29" s="30">
        <f t="shared" si="6"/>
        <v>92.031321971441642</v>
      </c>
      <c r="Q29" s="30">
        <f t="shared" si="7"/>
        <v>116.25925095312874</v>
      </c>
      <c r="R29" s="30">
        <f t="shared" si="8"/>
        <v>134.1468729573235</v>
      </c>
      <c r="S29" s="30">
        <f t="shared" si="9"/>
        <v>136.59547999170667</v>
      </c>
    </row>
    <row r="30" spans="2:19" ht="15.75" customHeight="1" x14ac:dyDescent="0.25">
      <c r="B30" s="77" t="s">
        <v>167</v>
      </c>
      <c r="C30" s="77" t="s">
        <v>174</v>
      </c>
      <c r="D30" s="77" t="s">
        <v>331</v>
      </c>
      <c r="E30" s="77"/>
      <c r="F30" s="77" t="s">
        <v>60</v>
      </c>
      <c r="G30" s="79">
        <v>12.33</v>
      </c>
      <c r="H30" s="79">
        <v>13.41</v>
      </c>
      <c r="I30" s="79">
        <v>15.35</v>
      </c>
      <c r="J30" s="79">
        <v>21.85</v>
      </c>
      <c r="K30" s="79">
        <v>19.260000000000002</v>
      </c>
      <c r="L30" s="79">
        <v>17.72</v>
      </c>
      <c r="M30" s="77"/>
      <c r="N30" s="70">
        <f t="shared" si="4"/>
        <v>100</v>
      </c>
      <c r="O30" s="70">
        <f t="shared" si="5"/>
        <v>108.75912408759125</v>
      </c>
      <c r="P30" s="70">
        <f t="shared" si="6"/>
        <v>124.49310624493106</v>
      </c>
      <c r="Q30" s="70">
        <f t="shared" si="7"/>
        <v>177.21005677210059</v>
      </c>
      <c r="R30" s="70">
        <f t="shared" si="8"/>
        <v>156.20437956204381</v>
      </c>
      <c r="S30" s="70">
        <f t="shared" si="9"/>
        <v>143.71451743714516</v>
      </c>
    </row>
    <row r="31" spans="2:19" ht="15.75" customHeight="1" x14ac:dyDescent="0.25">
      <c r="B31" s="43"/>
      <c r="C31" s="43"/>
      <c r="D31" s="44"/>
      <c r="E31" s="43"/>
      <c r="F31" s="43"/>
      <c r="G31" s="43"/>
      <c r="H31" s="43"/>
      <c r="I31" s="43"/>
      <c r="J31" s="43"/>
      <c r="K31" s="43"/>
      <c r="L31" s="43"/>
      <c r="M31" s="43"/>
      <c r="N31" s="46"/>
      <c r="O31" s="46"/>
      <c r="P31" s="46"/>
      <c r="Q31" s="46"/>
      <c r="R31" s="46"/>
      <c r="S31" s="46"/>
    </row>
    <row r="32" spans="2:19" ht="15.75" customHeight="1" x14ac:dyDescent="0.25">
      <c r="B32" s="66"/>
      <c r="C32" s="66"/>
      <c r="D32" s="64" t="s">
        <v>244</v>
      </c>
      <c r="E32" s="66"/>
      <c r="F32" s="66"/>
      <c r="G32" s="66"/>
      <c r="H32" s="66"/>
      <c r="I32" s="66"/>
      <c r="J32" s="66"/>
      <c r="K32" s="66"/>
      <c r="L32" s="66"/>
      <c r="M32" s="66"/>
      <c r="N32" s="67">
        <f>AVERAGE(N24:N30)</f>
        <v>100</v>
      </c>
      <c r="O32" s="67">
        <f>AVERAGE(O24:O25,O27:O30)</f>
        <v>101.37723396798769</v>
      </c>
      <c r="P32" s="67">
        <f t="shared" ref="P32:S32" si="11">AVERAGE(P24:P30)</f>
        <v>105.93049024031002</v>
      </c>
      <c r="Q32" s="67">
        <f t="shared" si="11"/>
        <v>110.75355350400615</v>
      </c>
      <c r="R32" s="67">
        <f t="shared" si="11"/>
        <v>111.70154300986211</v>
      </c>
      <c r="S32" s="67">
        <f t="shared" si="11"/>
        <v>114.8616666450195</v>
      </c>
    </row>
    <row r="33" spans="2:19" ht="15.75" customHeight="1" x14ac:dyDescent="0.25">
      <c r="B33" s="13"/>
      <c r="C33" s="13"/>
      <c r="D33" s="13"/>
      <c r="E33" s="13"/>
      <c r="F33" s="13"/>
      <c r="G33" s="13"/>
      <c r="H33" s="13"/>
      <c r="I33" s="13"/>
      <c r="J33" s="13"/>
      <c r="K33" s="13"/>
      <c r="L33" s="13"/>
      <c r="M33" s="13"/>
      <c r="N33" s="13"/>
      <c r="O33" s="13"/>
      <c r="P33" s="13"/>
      <c r="Q33" s="13"/>
      <c r="R33" s="13"/>
      <c r="S33" s="13"/>
    </row>
    <row r="34" spans="2:19" ht="15.75" customHeight="1" x14ac:dyDescent="0.25">
      <c r="B34" s="47"/>
      <c r="C34" s="47"/>
      <c r="D34" s="47"/>
      <c r="E34" s="13"/>
      <c r="F34" s="44"/>
      <c r="G34" s="45"/>
      <c r="H34" s="45"/>
      <c r="I34" s="45"/>
      <c r="J34" s="45"/>
      <c r="K34" s="45"/>
      <c r="L34" s="45"/>
      <c r="M34" s="45"/>
      <c r="N34" s="44"/>
      <c r="O34" s="45"/>
      <c r="P34" s="45"/>
      <c r="Q34" s="45"/>
      <c r="R34" s="45"/>
      <c r="S34" s="45"/>
    </row>
    <row r="35" spans="2:19" ht="15.75" customHeight="1" x14ac:dyDescent="0.25">
      <c r="B35" s="47"/>
      <c r="C35" s="47"/>
      <c r="D35" s="47"/>
      <c r="E35" s="13"/>
      <c r="F35" s="12"/>
      <c r="G35" s="12"/>
      <c r="H35" s="12"/>
      <c r="I35" s="12"/>
      <c r="J35" s="12"/>
      <c r="K35" s="12"/>
      <c r="L35" s="12"/>
      <c r="M35" s="13"/>
      <c r="N35" s="12"/>
      <c r="O35" s="12"/>
      <c r="P35" s="12"/>
      <c r="Q35" s="12"/>
      <c r="R35" s="12"/>
      <c r="S35" s="12"/>
    </row>
    <row r="36" spans="2:19" ht="15.75" customHeight="1" x14ac:dyDescent="0.25">
      <c r="B36" s="13"/>
      <c r="C36" s="13"/>
      <c r="D36" s="13"/>
      <c r="E36" s="13"/>
      <c r="F36" s="13"/>
      <c r="G36" s="13"/>
      <c r="H36" s="13"/>
      <c r="I36" s="13"/>
      <c r="J36" s="13"/>
      <c r="K36" s="13"/>
      <c r="L36" s="13"/>
      <c r="M36" s="13"/>
      <c r="N36" s="13"/>
      <c r="O36" s="13"/>
      <c r="P36" s="13"/>
      <c r="Q36" s="13"/>
      <c r="R36" s="13"/>
      <c r="S36" s="13"/>
    </row>
    <row r="37" spans="2:19" ht="15.75" customHeight="1" x14ac:dyDescent="0.25">
      <c r="B37" s="13"/>
      <c r="C37" s="13"/>
      <c r="D37" s="13"/>
      <c r="E37" s="13"/>
      <c r="F37" s="19"/>
      <c r="G37" s="13"/>
      <c r="H37" s="13"/>
      <c r="I37" s="13"/>
      <c r="J37" s="13"/>
      <c r="K37" s="13"/>
      <c r="L37" s="13"/>
      <c r="M37" s="13"/>
      <c r="N37" s="13"/>
      <c r="O37" s="13"/>
      <c r="P37" s="13"/>
      <c r="Q37" s="13"/>
      <c r="R37" s="13"/>
      <c r="S37" s="13"/>
    </row>
    <row r="38" spans="2:19" ht="15.75" customHeight="1" x14ac:dyDescent="0.25">
      <c r="B38" s="13"/>
      <c r="C38" s="13"/>
      <c r="D38" s="13"/>
      <c r="E38" s="13"/>
      <c r="F38" s="19"/>
      <c r="G38" s="13"/>
      <c r="H38" s="13"/>
      <c r="I38" s="13"/>
      <c r="J38" s="13"/>
      <c r="K38" s="13"/>
      <c r="L38" s="13"/>
      <c r="M38" s="13"/>
      <c r="N38" s="13"/>
      <c r="O38" s="13"/>
      <c r="P38" s="13"/>
      <c r="Q38" s="13"/>
      <c r="R38" s="13"/>
      <c r="S38" s="13"/>
    </row>
    <row r="39" spans="2:19" ht="15.75" customHeight="1" x14ac:dyDescent="0.25">
      <c r="B39" s="13"/>
      <c r="C39" s="13"/>
      <c r="D39" s="13"/>
      <c r="E39" s="13"/>
      <c r="F39" s="19"/>
      <c r="G39" s="13"/>
      <c r="H39" s="13"/>
      <c r="I39" s="13"/>
      <c r="J39" s="13"/>
      <c r="K39" s="13"/>
      <c r="L39" s="13"/>
      <c r="M39" s="13"/>
      <c r="N39" s="13"/>
      <c r="O39" s="13"/>
      <c r="P39" s="13"/>
      <c r="Q39" s="13"/>
      <c r="R39" s="13"/>
      <c r="S39" s="13"/>
    </row>
    <row r="40" spans="2:19" ht="15.75" customHeight="1" x14ac:dyDescent="0.25">
      <c r="B40" s="13"/>
      <c r="C40" s="13"/>
      <c r="D40" s="13"/>
      <c r="E40" s="13"/>
      <c r="F40" s="19"/>
      <c r="G40" s="13"/>
      <c r="H40" s="13"/>
      <c r="I40" s="13"/>
      <c r="J40" s="13"/>
      <c r="K40" s="13"/>
      <c r="L40" s="13"/>
      <c r="M40" s="13"/>
      <c r="N40" s="20"/>
      <c r="O40" s="20"/>
      <c r="P40" s="20"/>
      <c r="Q40" s="20"/>
      <c r="R40" s="20"/>
      <c r="S40" s="20"/>
    </row>
    <row r="41" spans="2:19" ht="15.75" customHeight="1" x14ac:dyDescent="0.25">
      <c r="B41" s="43"/>
      <c r="C41" s="43"/>
      <c r="D41" s="43"/>
      <c r="E41" s="43"/>
      <c r="F41" s="43"/>
      <c r="G41" s="43"/>
      <c r="H41" s="43"/>
      <c r="I41" s="43"/>
      <c r="J41" s="43"/>
      <c r="K41" s="43"/>
      <c r="L41" s="43"/>
      <c r="M41" s="43"/>
      <c r="N41" s="43"/>
      <c r="O41" s="43"/>
      <c r="P41" s="43"/>
      <c r="Q41" s="43"/>
      <c r="R41" s="43"/>
      <c r="S41" s="43"/>
    </row>
    <row r="42" spans="2:19" ht="15.75" customHeight="1" x14ac:dyDescent="0.25">
      <c r="B42" s="43"/>
      <c r="C42" s="43"/>
      <c r="D42" s="44"/>
      <c r="E42" s="43"/>
      <c r="F42" s="43"/>
      <c r="G42" s="43"/>
      <c r="H42" s="43"/>
      <c r="I42" s="43"/>
      <c r="J42" s="43"/>
      <c r="K42" s="43"/>
      <c r="L42" s="43"/>
      <c r="M42" s="43"/>
      <c r="N42" s="46"/>
      <c r="O42" s="46"/>
      <c r="P42" s="46"/>
      <c r="Q42" s="46"/>
      <c r="R42" s="46"/>
      <c r="S42" s="46"/>
    </row>
    <row r="43" spans="2:19" ht="15.75" customHeight="1" x14ac:dyDescent="0.25">
      <c r="B43" s="47"/>
      <c r="C43" s="47"/>
      <c r="D43" s="47"/>
      <c r="E43" s="43"/>
      <c r="F43" s="44"/>
      <c r="G43" s="45"/>
      <c r="H43" s="45"/>
      <c r="I43" s="45"/>
      <c r="J43" s="45"/>
      <c r="K43" s="45"/>
      <c r="L43" s="45"/>
      <c r="M43" s="45"/>
      <c r="N43" s="44"/>
      <c r="O43" s="45"/>
      <c r="P43" s="45"/>
      <c r="Q43" s="45"/>
      <c r="R43" s="45"/>
      <c r="S43" s="45"/>
    </row>
    <row r="44" spans="2:19" ht="15.75" customHeight="1" x14ac:dyDescent="0.25">
      <c r="B44" s="47"/>
      <c r="C44" s="47"/>
      <c r="D44" s="47"/>
      <c r="E44" s="43"/>
      <c r="F44" s="12"/>
      <c r="G44" s="12"/>
      <c r="H44" s="12"/>
      <c r="I44" s="12"/>
      <c r="J44" s="12"/>
      <c r="K44" s="12"/>
      <c r="L44" s="12"/>
      <c r="M44" s="13"/>
      <c r="N44" s="12"/>
      <c r="O44" s="12"/>
      <c r="P44" s="12"/>
      <c r="Q44" s="12"/>
      <c r="R44" s="12"/>
      <c r="S44" s="12"/>
    </row>
    <row r="45" spans="2:19" ht="15.75" customHeight="1" x14ac:dyDescent="0.25">
      <c r="B45" s="47"/>
      <c r="C45" s="47"/>
      <c r="D45" s="47"/>
      <c r="E45" s="13"/>
      <c r="F45" s="44"/>
      <c r="G45" s="45"/>
      <c r="H45" s="45"/>
      <c r="I45" s="45"/>
      <c r="J45" s="45"/>
      <c r="K45" s="45"/>
      <c r="L45" s="45"/>
      <c r="M45" s="45"/>
      <c r="N45" s="44"/>
      <c r="O45" s="45"/>
      <c r="P45" s="45"/>
      <c r="Q45" s="45"/>
      <c r="R45" s="45"/>
      <c r="S45" s="45"/>
    </row>
    <row r="46" spans="2:19" ht="15.75" customHeight="1" x14ac:dyDescent="0.25">
      <c r="B46" s="47"/>
      <c r="C46" s="47"/>
      <c r="D46" s="47"/>
      <c r="E46" s="13"/>
      <c r="F46" s="12"/>
      <c r="G46" s="12"/>
      <c r="H46" s="12"/>
      <c r="I46" s="12"/>
      <c r="J46" s="12"/>
      <c r="K46" s="12"/>
      <c r="L46" s="12"/>
      <c r="M46" s="13"/>
      <c r="N46" s="12"/>
      <c r="O46" s="12"/>
      <c r="P46" s="12"/>
      <c r="Q46" s="12"/>
      <c r="R46" s="12"/>
      <c r="S46" s="12"/>
    </row>
    <row r="47" spans="2:19" ht="15.75" customHeight="1" x14ac:dyDescent="0.25">
      <c r="B47" s="13"/>
      <c r="C47" s="13"/>
      <c r="D47" s="13"/>
      <c r="E47" s="13"/>
      <c r="F47" s="13"/>
      <c r="G47" s="20"/>
      <c r="H47" s="20"/>
      <c r="I47" s="20"/>
      <c r="J47" s="20"/>
      <c r="K47" s="20"/>
      <c r="L47" s="20"/>
      <c r="M47" s="13"/>
      <c r="N47" s="13"/>
      <c r="O47" s="13"/>
      <c r="P47" s="13"/>
      <c r="Q47" s="13"/>
      <c r="R47" s="13"/>
      <c r="S47" s="13"/>
    </row>
    <row r="48" spans="2:19" ht="15.75" customHeight="1" x14ac:dyDescent="0.25">
      <c r="B48" s="13"/>
      <c r="C48" s="13"/>
      <c r="D48" s="13"/>
      <c r="E48" s="13"/>
      <c r="F48" s="19"/>
      <c r="G48" s="13"/>
      <c r="H48" s="13"/>
      <c r="I48" s="13"/>
      <c r="J48" s="13"/>
      <c r="K48" s="13"/>
      <c r="L48" s="13"/>
      <c r="M48" s="13"/>
      <c r="N48" s="13"/>
      <c r="O48" s="13"/>
      <c r="P48" s="13"/>
      <c r="Q48" s="13"/>
      <c r="R48" s="13"/>
      <c r="S48" s="13"/>
    </row>
    <row r="49" spans="2:19" ht="15.75" customHeight="1" x14ac:dyDescent="0.25">
      <c r="B49" s="13"/>
      <c r="C49" s="13"/>
      <c r="D49" s="13"/>
      <c r="E49" s="13"/>
      <c r="F49" s="19"/>
      <c r="G49" s="13"/>
      <c r="H49" s="13"/>
      <c r="I49" s="13"/>
      <c r="J49" s="13"/>
      <c r="K49" s="13"/>
      <c r="L49" s="13"/>
      <c r="M49" s="13"/>
      <c r="N49" s="13"/>
      <c r="O49" s="13"/>
      <c r="P49" s="13"/>
      <c r="Q49" s="13"/>
      <c r="R49" s="13"/>
      <c r="S49" s="13"/>
    </row>
    <row r="50" spans="2:19" ht="15.75" customHeight="1" x14ac:dyDescent="0.25">
      <c r="B50" s="13"/>
      <c r="C50" s="13"/>
      <c r="D50" s="13"/>
      <c r="E50" s="13"/>
      <c r="F50" s="19"/>
      <c r="G50" s="49"/>
      <c r="H50" s="49"/>
      <c r="I50" s="49"/>
      <c r="J50" s="49"/>
      <c r="K50" s="49"/>
      <c r="L50" s="49"/>
      <c r="M50" s="13"/>
      <c r="N50" s="13"/>
      <c r="O50" s="13"/>
      <c r="P50" s="13"/>
      <c r="Q50" s="13"/>
      <c r="R50" s="13"/>
      <c r="S50" s="13"/>
    </row>
    <row r="51" spans="2:19" ht="15.75" customHeight="1" x14ac:dyDescent="0.25">
      <c r="B51" s="43"/>
      <c r="C51" s="43"/>
      <c r="D51" s="43"/>
      <c r="E51" s="43"/>
      <c r="F51" s="43"/>
      <c r="G51" s="43"/>
      <c r="H51" s="43"/>
      <c r="I51" s="43"/>
      <c r="J51" s="43"/>
      <c r="K51" s="43"/>
      <c r="L51" s="43"/>
      <c r="M51" s="43"/>
      <c r="N51" s="43"/>
      <c r="O51" s="43"/>
      <c r="P51" s="43"/>
      <c r="Q51" s="43"/>
      <c r="R51" s="43"/>
      <c r="S51" s="43"/>
    </row>
    <row r="52" spans="2:19" ht="15.75" customHeight="1" x14ac:dyDescent="0.25">
      <c r="B52" s="43"/>
      <c r="C52" s="43"/>
      <c r="D52" s="44"/>
      <c r="E52" s="43"/>
      <c r="F52" s="43"/>
      <c r="G52" s="43"/>
      <c r="H52" s="43"/>
      <c r="I52" s="43"/>
      <c r="J52" s="43"/>
      <c r="K52" s="43"/>
      <c r="L52" s="43"/>
      <c r="M52" s="43"/>
      <c r="N52" s="46"/>
      <c r="O52" s="46"/>
      <c r="P52" s="46"/>
      <c r="Q52" s="46"/>
      <c r="R52" s="46"/>
      <c r="S52" s="46"/>
    </row>
  </sheetData>
  <mergeCells count="2">
    <mergeCell ref="B4:D5"/>
    <mergeCell ref="B21:D22"/>
  </mergeCells>
  <pageMargins left="0.7" right="0.7" top="0.75" bottom="0.75" header="0.3" footer="0.3"/>
  <pageSetup paperSize="32767" orientation="portrait" r:id="rId1"/>
  <ignoredErrors>
    <ignoredError sqref="O26 P26:S26 O3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2"/>
  <sheetViews>
    <sheetView workbookViewId="0"/>
  </sheetViews>
  <sheetFormatPr defaultRowHeight="15.75" customHeight="1" x14ac:dyDescent="0.25"/>
  <cols>
    <col min="1" max="1" width="3.5703125" customWidth="1"/>
    <col min="2" max="2" width="4.28515625" customWidth="1"/>
    <col min="14" max="14" width="9.140625" customWidth="1"/>
  </cols>
  <sheetData>
    <row r="2" spans="2:19" ht="21" customHeight="1" x14ac:dyDescent="0.35">
      <c r="B2" s="18" t="s">
        <v>233</v>
      </c>
    </row>
    <row r="3" spans="2:19" ht="15.75" customHeight="1" x14ac:dyDescent="0.35">
      <c r="B3" s="18"/>
    </row>
    <row r="4" spans="2:19" ht="15.75" customHeight="1" x14ac:dyDescent="0.35">
      <c r="B4" s="115"/>
      <c r="C4" s="112"/>
      <c r="D4" s="112"/>
      <c r="E4" s="112"/>
      <c r="F4" s="112"/>
      <c r="G4" s="112"/>
      <c r="H4" s="112"/>
      <c r="I4" s="112"/>
      <c r="J4" s="112"/>
      <c r="K4" s="112"/>
      <c r="L4" s="112"/>
      <c r="M4" s="112"/>
      <c r="N4" s="112"/>
      <c r="O4" s="112"/>
      <c r="P4" s="112"/>
      <c r="Q4" s="112"/>
      <c r="R4" s="112"/>
      <c r="S4" s="112"/>
    </row>
    <row r="5" spans="2:19" ht="15.75" customHeight="1" x14ac:dyDescent="0.35">
      <c r="B5" s="18"/>
    </row>
    <row r="6" spans="2:19" ht="47.25" customHeight="1" x14ac:dyDescent="0.25">
      <c r="B6" s="124" t="s">
        <v>291</v>
      </c>
      <c r="C6" s="124"/>
      <c r="D6" s="124"/>
      <c r="E6" s="124"/>
      <c r="F6" s="124"/>
      <c r="G6" s="124"/>
      <c r="H6" s="124"/>
      <c r="I6" s="124"/>
      <c r="J6" s="124"/>
      <c r="K6" s="124"/>
      <c r="L6" s="124"/>
      <c r="M6" s="124"/>
      <c r="N6" s="124"/>
      <c r="O6" s="124"/>
      <c r="P6" s="124"/>
      <c r="Q6" s="124"/>
      <c r="R6" s="124"/>
      <c r="S6" s="124"/>
    </row>
    <row r="7" spans="2:19" ht="15.75" customHeight="1" x14ac:dyDescent="0.35">
      <c r="B7" s="18"/>
    </row>
    <row r="8" spans="2:19" ht="47.25" customHeight="1" x14ac:dyDescent="0.25">
      <c r="B8" s="124" t="s">
        <v>293</v>
      </c>
      <c r="C8" s="124"/>
      <c r="D8" s="124"/>
      <c r="E8" s="124"/>
      <c r="F8" s="124"/>
      <c r="G8" s="124"/>
      <c r="H8" s="124"/>
      <c r="I8" s="124"/>
      <c r="J8" s="124"/>
      <c r="K8" s="124"/>
      <c r="L8" s="124"/>
      <c r="M8" s="124"/>
      <c r="N8" s="124"/>
      <c r="O8" s="124"/>
      <c r="P8" s="124"/>
      <c r="Q8" s="124"/>
      <c r="R8" s="124"/>
      <c r="S8" s="124"/>
    </row>
    <row r="9" spans="2:19" ht="15.75" customHeight="1" x14ac:dyDescent="0.35">
      <c r="B9" s="18"/>
    </row>
    <row r="10" spans="2:19" ht="47.25" customHeight="1" x14ac:dyDescent="0.25">
      <c r="B10" s="124" t="s">
        <v>292</v>
      </c>
      <c r="C10" s="124"/>
      <c r="D10" s="124"/>
      <c r="E10" s="124"/>
      <c r="F10" s="124"/>
      <c r="G10" s="124"/>
      <c r="H10" s="124"/>
      <c r="I10" s="124"/>
      <c r="J10" s="124"/>
      <c r="K10" s="124"/>
      <c r="L10" s="124"/>
      <c r="M10" s="124"/>
      <c r="N10" s="124"/>
      <c r="O10" s="124"/>
      <c r="P10" s="124"/>
      <c r="Q10" s="124"/>
      <c r="R10" s="124"/>
      <c r="S10" s="124"/>
    </row>
    <row r="11" spans="2:19" ht="15.75" customHeight="1" x14ac:dyDescent="0.35">
      <c r="B11" s="18"/>
    </row>
    <row r="12" spans="2:19" ht="15.75" customHeight="1" x14ac:dyDescent="0.35">
      <c r="B12" s="115"/>
      <c r="C12" s="112"/>
      <c r="D12" s="112"/>
      <c r="E12" s="112"/>
      <c r="F12" s="112"/>
      <c r="G12" s="112"/>
      <c r="H12" s="112"/>
      <c r="I12" s="112"/>
      <c r="J12" s="112"/>
      <c r="K12" s="112"/>
      <c r="L12" s="112"/>
      <c r="M12" s="112"/>
      <c r="N12" s="112"/>
      <c r="O12" s="112"/>
      <c r="P12" s="112"/>
      <c r="Q12" s="112"/>
      <c r="R12" s="112"/>
      <c r="S12" s="112"/>
    </row>
    <row r="14" spans="2:19" ht="21" customHeight="1" x14ac:dyDescent="0.35">
      <c r="B14" s="18" t="s">
        <v>234</v>
      </c>
    </row>
    <row r="16" spans="2:19" ht="15.75" customHeight="1" x14ac:dyDescent="0.25">
      <c r="B16" s="113" t="s">
        <v>236</v>
      </c>
      <c r="C16" s="113" t="s">
        <v>235</v>
      </c>
      <c r="D16" s="112"/>
      <c r="E16" s="112"/>
      <c r="F16" s="112"/>
      <c r="G16" s="112"/>
      <c r="H16" s="112"/>
      <c r="I16" s="112"/>
      <c r="J16" s="112"/>
      <c r="K16" s="112"/>
      <c r="L16" s="112"/>
      <c r="M16" s="112"/>
      <c r="N16" s="112"/>
      <c r="O16" s="113"/>
      <c r="P16" s="112"/>
      <c r="Q16" s="112"/>
      <c r="R16" s="112"/>
      <c r="S16" s="112"/>
    </row>
    <row r="17" spans="2:19" ht="15.75" customHeight="1" x14ac:dyDescent="0.25">
      <c r="B17" s="13"/>
      <c r="C17" s="44"/>
      <c r="D17" s="43"/>
      <c r="E17" s="43"/>
      <c r="F17" s="43"/>
      <c r="G17" s="43"/>
      <c r="H17" s="43"/>
      <c r="I17" s="43"/>
      <c r="J17" s="43"/>
      <c r="K17" s="43"/>
      <c r="L17" s="43"/>
      <c r="M17" s="43"/>
      <c r="N17" s="43"/>
      <c r="O17" s="44"/>
      <c r="P17" s="43"/>
      <c r="Q17" s="43"/>
      <c r="R17" s="43"/>
      <c r="S17" s="43"/>
    </row>
    <row r="18" spans="2:19" ht="31.5" customHeight="1" x14ac:dyDescent="0.25">
      <c r="B18" s="116">
        <v>1</v>
      </c>
      <c r="C18" s="126" t="s">
        <v>294</v>
      </c>
      <c r="D18" s="126"/>
      <c r="E18" s="126"/>
      <c r="F18" s="126"/>
      <c r="G18" s="126"/>
      <c r="H18" s="126"/>
      <c r="I18" s="126"/>
      <c r="J18" s="126"/>
      <c r="K18" s="126"/>
      <c r="L18" s="126"/>
      <c r="M18" s="126"/>
      <c r="N18" s="126"/>
      <c r="O18" s="126"/>
      <c r="P18" s="126"/>
      <c r="Q18" s="126"/>
      <c r="R18" s="126"/>
      <c r="S18" s="126"/>
    </row>
    <row r="19" spans="2:19" ht="15.75" customHeight="1" x14ac:dyDescent="0.25">
      <c r="B19" s="117">
        <v>2</v>
      </c>
      <c r="C19" s="125" t="s">
        <v>295</v>
      </c>
      <c r="D19" s="125"/>
      <c r="E19" s="125"/>
      <c r="F19" s="125"/>
      <c r="G19" s="125"/>
      <c r="H19" s="125"/>
      <c r="I19" s="125"/>
      <c r="J19" s="125"/>
      <c r="K19" s="125"/>
      <c r="L19" s="125"/>
      <c r="M19" s="125"/>
      <c r="N19" s="125"/>
      <c r="O19" s="125"/>
      <c r="P19" s="125"/>
      <c r="Q19" s="125"/>
      <c r="R19" s="125"/>
      <c r="S19" s="125"/>
    </row>
    <row r="20" spans="2:19" ht="31.5" customHeight="1" x14ac:dyDescent="0.25">
      <c r="B20" s="116">
        <v>3</v>
      </c>
      <c r="C20" s="126" t="s">
        <v>296</v>
      </c>
      <c r="D20" s="126"/>
      <c r="E20" s="126"/>
      <c r="F20" s="126"/>
      <c r="G20" s="126"/>
      <c r="H20" s="126"/>
      <c r="I20" s="126"/>
      <c r="J20" s="126"/>
      <c r="K20" s="126"/>
      <c r="L20" s="126"/>
      <c r="M20" s="126"/>
      <c r="N20" s="126"/>
      <c r="O20" s="126"/>
      <c r="P20" s="126"/>
      <c r="Q20" s="126"/>
      <c r="R20" s="126"/>
      <c r="S20" s="126"/>
    </row>
    <row r="21" spans="2:19" ht="31.5" customHeight="1" x14ac:dyDescent="0.25">
      <c r="B21" s="117">
        <v>4</v>
      </c>
      <c r="C21" s="127" t="s">
        <v>297</v>
      </c>
      <c r="D21" s="127"/>
      <c r="E21" s="127"/>
      <c r="F21" s="127"/>
      <c r="G21" s="127"/>
      <c r="H21" s="127"/>
      <c r="I21" s="127"/>
      <c r="J21" s="127"/>
      <c r="K21" s="127"/>
      <c r="L21" s="127"/>
      <c r="M21" s="127"/>
      <c r="N21" s="127"/>
      <c r="O21" s="127"/>
      <c r="P21" s="127"/>
      <c r="Q21" s="127"/>
      <c r="R21" s="127"/>
      <c r="S21" s="127"/>
    </row>
    <row r="22" spans="2:19" ht="15.75" customHeight="1" x14ac:dyDescent="0.25">
      <c r="B22" s="116">
        <v>5</v>
      </c>
      <c r="C22" s="126" t="s">
        <v>298</v>
      </c>
      <c r="D22" s="126"/>
      <c r="E22" s="126"/>
      <c r="F22" s="126"/>
      <c r="G22" s="126"/>
      <c r="H22" s="126"/>
      <c r="I22" s="126"/>
      <c r="J22" s="126"/>
      <c r="K22" s="126"/>
      <c r="L22" s="126"/>
      <c r="M22" s="126"/>
      <c r="N22" s="126"/>
      <c r="O22" s="126"/>
      <c r="P22" s="126"/>
      <c r="Q22" s="126"/>
      <c r="R22" s="126"/>
      <c r="S22" s="126"/>
    </row>
    <row r="23" spans="2:19" ht="15.75" customHeight="1" x14ac:dyDescent="0.25">
      <c r="B23" s="117">
        <v>6</v>
      </c>
      <c r="C23" s="127" t="s">
        <v>299</v>
      </c>
      <c r="D23" s="127"/>
      <c r="E23" s="127"/>
      <c r="F23" s="127"/>
      <c r="G23" s="127"/>
      <c r="H23" s="127"/>
      <c r="I23" s="127"/>
      <c r="J23" s="127"/>
      <c r="K23" s="127"/>
      <c r="L23" s="127"/>
      <c r="M23" s="127"/>
      <c r="N23" s="127"/>
      <c r="O23" s="127"/>
      <c r="P23" s="127"/>
      <c r="Q23" s="127"/>
      <c r="R23" s="127"/>
      <c r="S23" s="127"/>
    </row>
    <row r="24" spans="2:19" ht="15.75" customHeight="1" x14ac:dyDescent="0.25">
      <c r="B24" s="116">
        <v>7</v>
      </c>
      <c r="C24" s="126" t="s">
        <v>300</v>
      </c>
      <c r="D24" s="126"/>
      <c r="E24" s="126"/>
      <c r="F24" s="126"/>
      <c r="G24" s="126"/>
      <c r="H24" s="126"/>
      <c r="I24" s="126"/>
      <c r="J24" s="126"/>
      <c r="K24" s="126"/>
      <c r="L24" s="126"/>
      <c r="M24" s="126"/>
      <c r="N24" s="126"/>
      <c r="O24" s="126"/>
      <c r="P24" s="126"/>
      <c r="Q24" s="126"/>
      <c r="R24" s="126"/>
      <c r="S24" s="126"/>
    </row>
    <row r="25" spans="2:19" ht="31.5" customHeight="1" x14ac:dyDescent="0.25">
      <c r="B25" s="117">
        <v>8</v>
      </c>
      <c r="C25" s="127" t="s">
        <v>316</v>
      </c>
      <c r="D25" s="127"/>
      <c r="E25" s="127"/>
      <c r="F25" s="127"/>
      <c r="G25" s="127"/>
      <c r="H25" s="127"/>
      <c r="I25" s="127"/>
      <c r="J25" s="127"/>
      <c r="K25" s="127"/>
      <c r="L25" s="127"/>
      <c r="M25" s="127"/>
      <c r="N25" s="127"/>
      <c r="O25" s="127"/>
      <c r="P25" s="127"/>
      <c r="Q25" s="127"/>
      <c r="R25" s="127"/>
      <c r="S25" s="127"/>
    </row>
    <row r="26" spans="2:19" ht="31.5" customHeight="1" x14ac:dyDescent="0.25">
      <c r="B26" s="116">
        <v>9</v>
      </c>
      <c r="C26" s="126" t="s">
        <v>301</v>
      </c>
      <c r="D26" s="126"/>
      <c r="E26" s="126"/>
      <c r="F26" s="126"/>
      <c r="G26" s="126"/>
      <c r="H26" s="126"/>
      <c r="I26" s="126"/>
      <c r="J26" s="126"/>
      <c r="K26" s="126"/>
      <c r="L26" s="126"/>
      <c r="M26" s="126"/>
      <c r="N26" s="126"/>
      <c r="O26" s="126"/>
      <c r="P26" s="126"/>
      <c r="Q26" s="126"/>
      <c r="R26" s="126"/>
      <c r="S26" s="126"/>
    </row>
    <row r="27" spans="2:19" ht="15.75" customHeight="1" x14ac:dyDescent="0.25">
      <c r="B27" s="117">
        <v>10</v>
      </c>
      <c r="C27" s="125" t="s">
        <v>302</v>
      </c>
      <c r="D27" s="125"/>
      <c r="E27" s="125"/>
      <c r="F27" s="125"/>
      <c r="G27" s="125"/>
      <c r="H27" s="125"/>
      <c r="I27" s="125"/>
      <c r="J27" s="125"/>
      <c r="K27" s="125"/>
      <c r="L27" s="125"/>
      <c r="M27" s="125"/>
      <c r="N27" s="125"/>
      <c r="O27" s="125"/>
      <c r="P27" s="125"/>
      <c r="Q27" s="125"/>
      <c r="R27" s="125"/>
      <c r="S27" s="125"/>
    </row>
    <row r="28" spans="2:19" ht="31.5" customHeight="1" x14ac:dyDescent="0.25">
      <c r="B28" s="116">
        <v>11</v>
      </c>
      <c r="C28" s="126" t="s">
        <v>303</v>
      </c>
      <c r="D28" s="126"/>
      <c r="E28" s="126"/>
      <c r="F28" s="126"/>
      <c r="G28" s="126"/>
      <c r="H28" s="126"/>
      <c r="I28" s="126"/>
      <c r="J28" s="126"/>
      <c r="K28" s="126"/>
      <c r="L28" s="126"/>
      <c r="M28" s="126"/>
      <c r="N28" s="126"/>
      <c r="O28" s="126"/>
      <c r="P28" s="126"/>
      <c r="Q28" s="126"/>
      <c r="R28" s="126"/>
      <c r="S28" s="126"/>
    </row>
    <row r="29" spans="2:19" ht="15.75" customHeight="1" x14ac:dyDescent="0.25">
      <c r="B29" s="117">
        <v>12</v>
      </c>
      <c r="C29" s="127" t="s">
        <v>304</v>
      </c>
      <c r="D29" s="127"/>
      <c r="E29" s="127"/>
      <c r="F29" s="127"/>
      <c r="G29" s="127"/>
      <c r="H29" s="127"/>
      <c r="I29" s="127"/>
      <c r="J29" s="127"/>
      <c r="K29" s="127"/>
      <c r="L29" s="127"/>
      <c r="M29" s="127"/>
      <c r="N29" s="127"/>
      <c r="O29" s="127"/>
      <c r="P29" s="127"/>
      <c r="Q29" s="127"/>
      <c r="R29" s="127"/>
      <c r="S29" s="127"/>
    </row>
    <row r="30" spans="2:19" ht="47.25" customHeight="1" x14ac:dyDescent="0.25">
      <c r="B30" s="116">
        <v>13</v>
      </c>
      <c r="C30" s="126" t="s">
        <v>305</v>
      </c>
      <c r="D30" s="126"/>
      <c r="E30" s="126"/>
      <c r="F30" s="126"/>
      <c r="G30" s="126"/>
      <c r="H30" s="126"/>
      <c r="I30" s="126"/>
      <c r="J30" s="126"/>
      <c r="K30" s="126"/>
      <c r="L30" s="126"/>
      <c r="M30" s="126"/>
      <c r="N30" s="126"/>
      <c r="O30" s="126"/>
      <c r="P30" s="126"/>
      <c r="Q30" s="126"/>
      <c r="R30" s="126"/>
      <c r="S30" s="126"/>
    </row>
    <row r="31" spans="2:19" ht="15.75" customHeight="1" x14ac:dyDescent="0.25">
      <c r="B31" s="117">
        <v>14</v>
      </c>
      <c r="C31" s="125" t="s">
        <v>306</v>
      </c>
      <c r="D31" s="125"/>
      <c r="E31" s="125"/>
      <c r="F31" s="125"/>
      <c r="G31" s="125"/>
      <c r="H31" s="125"/>
      <c r="I31" s="125"/>
      <c r="J31" s="125"/>
      <c r="K31" s="125"/>
      <c r="L31" s="125"/>
      <c r="M31" s="125"/>
      <c r="N31" s="125"/>
      <c r="O31" s="125"/>
      <c r="P31" s="125"/>
      <c r="Q31" s="125"/>
      <c r="R31" s="125"/>
      <c r="S31" s="125"/>
    </row>
    <row r="32" spans="2:19" ht="31.5" customHeight="1" x14ac:dyDescent="0.25">
      <c r="B32" s="116">
        <v>15</v>
      </c>
      <c r="C32" s="126" t="s">
        <v>307</v>
      </c>
      <c r="D32" s="126"/>
      <c r="E32" s="126"/>
      <c r="F32" s="126"/>
      <c r="G32" s="126"/>
      <c r="H32" s="126"/>
      <c r="I32" s="126"/>
      <c r="J32" s="126"/>
      <c r="K32" s="126"/>
      <c r="L32" s="126"/>
      <c r="M32" s="126"/>
      <c r="N32" s="126"/>
      <c r="O32" s="126"/>
      <c r="P32" s="126"/>
      <c r="Q32" s="126"/>
      <c r="R32" s="126"/>
      <c r="S32" s="126"/>
    </row>
    <row r="33" spans="2:19" ht="15.75" customHeight="1" x14ac:dyDescent="0.25">
      <c r="B33" s="117">
        <v>16</v>
      </c>
      <c r="C33" s="127" t="s">
        <v>308</v>
      </c>
      <c r="D33" s="127"/>
      <c r="E33" s="127"/>
      <c r="F33" s="127"/>
      <c r="G33" s="127"/>
      <c r="H33" s="127"/>
      <c r="I33" s="127"/>
      <c r="J33" s="127"/>
      <c r="K33" s="127"/>
      <c r="L33" s="127"/>
      <c r="M33" s="127"/>
      <c r="N33" s="127"/>
      <c r="O33" s="127"/>
      <c r="P33" s="127"/>
      <c r="Q33" s="127"/>
      <c r="R33" s="127"/>
      <c r="S33" s="127"/>
    </row>
    <row r="34" spans="2:19" ht="31.5" customHeight="1" x14ac:dyDescent="0.25">
      <c r="B34" s="116">
        <v>17</v>
      </c>
      <c r="C34" s="126" t="s">
        <v>309</v>
      </c>
      <c r="D34" s="126"/>
      <c r="E34" s="126"/>
      <c r="F34" s="126"/>
      <c r="G34" s="126"/>
      <c r="H34" s="126"/>
      <c r="I34" s="126"/>
      <c r="J34" s="126"/>
      <c r="K34" s="126"/>
      <c r="L34" s="126"/>
      <c r="M34" s="126"/>
      <c r="N34" s="126"/>
      <c r="O34" s="126"/>
      <c r="P34" s="126"/>
      <c r="Q34" s="126"/>
      <c r="R34" s="126"/>
      <c r="S34" s="126"/>
    </row>
    <row r="35" spans="2:19" ht="31.5" customHeight="1" x14ac:dyDescent="0.25">
      <c r="B35" s="117">
        <v>18</v>
      </c>
      <c r="C35" s="127" t="s">
        <v>310</v>
      </c>
      <c r="D35" s="127"/>
      <c r="E35" s="127"/>
      <c r="F35" s="127"/>
      <c r="G35" s="127"/>
      <c r="H35" s="127"/>
      <c r="I35" s="127"/>
      <c r="J35" s="127"/>
      <c r="K35" s="127"/>
      <c r="L35" s="127"/>
      <c r="M35" s="127"/>
      <c r="N35" s="127"/>
      <c r="O35" s="127"/>
      <c r="P35" s="127"/>
      <c r="Q35" s="127"/>
      <c r="R35" s="127"/>
      <c r="S35" s="127"/>
    </row>
    <row r="36" spans="2:19" ht="15.75" customHeight="1" x14ac:dyDescent="0.25">
      <c r="B36" s="116">
        <v>19</v>
      </c>
      <c r="C36" s="126" t="s">
        <v>311</v>
      </c>
      <c r="D36" s="126"/>
      <c r="E36" s="126"/>
      <c r="F36" s="126"/>
      <c r="G36" s="126"/>
      <c r="H36" s="126"/>
      <c r="I36" s="126"/>
      <c r="J36" s="126"/>
      <c r="K36" s="126"/>
      <c r="L36" s="126"/>
      <c r="M36" s="126"/>
      <c r="N36" s="126"/>
      <c r="O36" s="126"/>
      <c r="P36" s="126"/>
      <c r="Q36" s="126"/>
      <c r="R36" s="126"/>
      <c r="S36" s="126"/>
    </row>
    <row r="37" spans="2:19" ht="15.75" customHeight="1" x14ac:dyDescent="0.25">
      <c r="B37" s="117">
        <v>20</v>
      </c>
      <c r="C37" s="127" t="s">
        <v>312</v>
      </c>
      <c r="D37" s="127"/>
      <c r="E37" s="127"/>
      <c r="F37" s="127"/>
      <c r="G37" s="127"/>
      <c r="H37" s="127"/>
      <c r="I37" s="127"/>
      <c r="J37" s="127"/>
      <c r="K37" s="127"/>
      <c r="L37" s="127"/>
      <c r="M37" s="127"/>
      <c r="N37" s="127"/>
      <c r="O37" s="127"/>
      <c r="P37" s="127"/>
      <c r="Q37" s="127"/>
      <c r="R37" s="127"/>
      <c r="S37" s="127"/>
    </row>
    <row r="38" spans="2:19" ht="31.5" customHeight="1" x14ac:dyDescent="0.25">
      <c r="B38" s="116">
        <v>21</v>
      </c>
      <c r="C38" s="126" t="s">
        <v>313</v>
      </c>
      <c r="D38" s="126"/>
      <c r="E38" s="126"/>
      <c r="F38" s="126"/>
      <c r="G38" s="126"/>
      <c r="H38" s="126"/>
      <c r="I38" s="126"/>
      <c r="J38" s="126"/>
      <c r="K38" s="126"/>
      <c r="L38" s="126"/>
      <c r="M38" s="126"/>
      <c r="N38" s="126"/>
      <c r="O38" s="126"/>
      <c r="P38" s="126"/>
      <c r="Q38" s="126"/>
      <c r="R38" s="126"/>
      <c r="S38" s="126"/>
    </row>
    <row r="39" spans="2:19" ht="47.25" customHeight="1" x14ac:dyDescent="0.25">
      <c r="B39" s="117">
        <v>22</v>
      </c>
      <c r="C39" s="127" t="s">
        <v>314</v>
      </c>
      <c r="D39" s="127"/>
      <c r="E39" s="127"/>
      <c r="F39" s="127"/>
      <c r="G39" s="127"/>
      <c r="H39" s="127"/>
      <c r="I39" s="127"/>
      <c r="J39" s="127"/>
      <c r="K39" s="127"/>
      <c r="L39" s="127"/>
      <c r="M39" s="127"/>
      <c r="N39" s="127"/>
      <c r="O39" s="127"/>
      <c r="P39" s="127"/>
      <c r="Q39" s="127"/>
      <c r="R39" s="127"/>
      <c r="S39" s="127"/>
    </row>
    <row r="40" spans="2:19" ht="31.5" customHeight="1" x14ac:dyDescent="0.25">
      <c r="B40" s="116">
        <v>23</v>
      </c>
      <c r="C40" s="126" t="s">
        <v>315</v>
      </c>
      <c r="D40" s="126"/>
      <c r="E40" s="126"/>
      <c r="F40" s="126"/>
      <c r="G40" s="126"/>
      <c r="H40" s="126"/>
      <c r="I40" s="126"/>
      <c r="J40" s="126"/>
      <c r="K40" s="126"/>
      <c r="L40" s="126"/>
      <c r="M40" s="126"/>
      <c r="N40" s="126"/>
      <c r="O40" s="126"/>
      <c r="P40" s="126"/>
      <c r="Q40" s="126"/>
      <c r="R40" s="126"/>
      <c r="S40" s="126"/>
    </row>
    <row r="41" spans="2:19" ht="15.75" customHeight="1" x14ac:dyDescent="0.25">
      <c r="B41" s="114"/>
      <c r="C41" s="114"/>
      <c r="D41" s="114"/>
      <c r="E41" s="114"/>
      <c r="F41" s="114"/>
      <c r="G41" s="114"/>
      <c r="H41" s="114"/>
      <c r="I41" s="114"/>
      <c r="J41" s="114"/>
      <c r="K41" s="114"/>
      <c r="L41" s="114"/>
      <c r="M41" s="114"/>
      <c r="N41" s="114"/>
      <c r="O41" s="114"/>
      <c r="P41" s="114"/>
      <c r="Q41" s="114"/>
      <c r="R41" s="114"/>
      <c r="S41" s="114"/>
    </row>
    <row r="42" spans="2:19" ht="15.75" customHeight="1" x14ac:dyDescent="0.25">
      <c r="B42" s="112"/>
      <c r="C42" s="112"/>
      <c r="D42" s="112"/>
      <c r="E42" s="112"/>
      <c r="F42" s="112"/>
      <c r="G42" s="112"/>
      <c r="H42" s="112"/>
      <c r="I42" s="112"/>
      <c r="J42" s="112"/>
      <c r="K42" s="112"/>
      <c r="L42" s="112"/>
      <c r="M42" s="112"/>
      <c r="N42" s="112"/>
      <c r="O42" s="112"/>
      <c r="P42" s="112"/>
      <c r="Q42" s="112"/>
      <c r="R42" s="112"/>
      <c r="S42" s="112"/>
    </row>
  </sheetData>
  <mergeCells count="26">
    <mergeCell ref="C30:S30"/>
    <mergeCell ref="C29:S29"/>
    <mergeCell ref="C28:S28"/>
    <mergeCell ref="C22:S22"/>
    <mergeCell ref="C21:S21"/>
    <mergeCell ref="C35:S35"/>
    <mergeCell ref="C34:S34"/>
    <mergeCell ref="C33:S33"/>
    <mergeCell ref="C32:S32"/>
    <mergeCell ref="C31:S31"/>
    <mergeCell ref="C40:S40"/>
    <mergeCell ref="C39:S39"/>
    <mergeCell ref="C38:S38"/>
    <mergeCell ref="C37:S37"/>
    <mergeCell ref="C36:S36"/>
    <mergeCell ref="B6:S6"/>
    <mergeCell ref="C27:S27"/>
    <mergeCell ref="C26:S26"/>
    <mergeCell ref="C25:S25"/>
    <mergeCell ref="C24:S24"/>
    <mergeCell ref="C23:S23"/>
    <mergeCell ref="C20:S20"/>
    <mergeCell ref="C19:S19"/>
    <mergeCell ref="C18:S18"/>
    <mergeCell ref="B10:S10"/>
    <mergeCell ref="B8:S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Arts Index Netherlands</vt:lpstr>
      <vt:lpstr>Capacity</vt:lpstr>
      <vt:lpstr>Participation</vt:lpstr>
      <vt:lpstr>Financial flows</vt:lpstr>
      <vt:lpstr>Competitiveness</vt:lpstr>
      <vt:lpstr>Information and notes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2017-12-11T09:43:24Z</dcterms:created>
  <dcterms:modified xsi:type="dcterms:W3CDTF">2018-04-24T10:01:51Z</dcterms:modified>
</cp:coreProperties>
</file>